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activeTab="0"/>
  </bookViews>
  <sheets>
    <sheet name="2015" sheetId="1" r:id="rId1"/>
  </sheets>
  <definedNames>
    <definedName name="_xlnm.Print_Titles" localSheetId="0">'2015'!$8:$13</definedName>
    <definedName name="_xlnm.Print_Area" localSheetId="0">'2015'!$A$1:$N$72</definedName>
  </definedNames>
  <calcPr fullCalcOnLoad="1"/>
</workbook>
</file>

<file path=xl/sharedStrings.xml><?xml version="1.0" encoding="utf-8"?>
<sst xmlns="http://schemas.openxmlformats.org/spreadsheetml/2006/main" count="87" uniqueCount="77">
  <si>
    <t>загальний фонд</t>
  </si>
  <si>
    <t xml:space="preserve"> </t>
  </si>
  <si>
    <t xml:space="preserve">    Найменування статей </t>
  </si>
  <si>
    <t>у тому числі</t>
  </si>
  <si>
    <t>Соціальні програми і заходи державних органів у справах молоді</t>
  </si>
  <si>
    <t xml:space="preserve">Фiзична культура i спорт </t>
  </si>
  <si>
    <t>Допомога на дітей одиноким матерям</t>
  </si>
  <si>
    <t xml:space="preserve">Культура та мистецтво </t>
  </si>
  <si>
    <t xml:space="preserve">      у тому числі : </t>
  </si>
  <si>
    <t>Інші видатки на соціальний захист населення</t>
  </si>
  <si>
    <t xml:space="preserve"> В И Д А Т К И</t>
  </si>
  <si>
    <t>Тимчасова державна допомога дітям</t>
  </si>
  <si>
    <t>грн.</t>
  </si>
  <si>
    <t>Субвенція з державного бюджету місцевим бюджетам на виплату державної соціальної допомоги на дітей-сиріт,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</si>
  <si>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Додаток </t>
  </si>
  <si>
    <t>ЗВІТ</t>
  </si>
  <si>
    <t>Соціальні програми і заходи державних органів з питань забезпечення рівних прав та можливостей жінок і чоловіків</t>
  </si>
  <si>
    <t>Допомога при усиновленні дитини</t>
  </si>
  <si>
    <t>О.О. ГИЖКО</t>
  </si>
  <si>
    <t>РАЗОМ ЗА СПЕЦІАЛЬНИМ ФОНДОМ ДОХОДІВ</t>
  </si>
  <si>
    <t>спеціальний фонд</t>
  </si>
  <si>
    <t>загальний    фонд</t>
  </si>
  <si>
    <t>РАЗОМ ЗА ЗАГАЛЬНИМ ФОНДОМ ДОХОДІВ</t>
  </si>
  <si>
    <t>Плата за послуги, що надаються бюджетними установами</t>
  </si>
  <si>
    <t>Інші джерела власних надходжень бюджетних установ</t>
  </si>
  <si>
    <t>Органи місцевого самоврядування</t>
  </si>
  <si>
    <t>Дитячі будинки ( в т.ч. сімейного типу,прийомні сім"ї)</t>
  </si>
  <si>
    <t>Соцiальний захист та соціальне забезпечення - всього</t>
  </si>
  <si>
    <t>Державна соціальна допомога малозабезпеченим сім"ям</t>
  </si>
  <si>
    <t>Інші програми соціального захисту дітей</t>
  </si>
  <si>
    <t>Соціальні програми і заходи державних органів у справах сімей</t>
  </si>
  <si>
    <t>Державна соціальна допомога інвалідам з дитинства та дітям-інвалідам</t>
  </si>
  <si>
    <t>Допомога при народжені дитини</t>
  </si>
  <si>
    <t>УСЬОГО ДОХОДІВ ЗАГАЛЬНОГО ФОНДУ власних та закріплених</t>
  </si>
  <si>
    <t>ЗАГАЛЬНИЙ ФОНД                                                                                                                                                                                                                                                                              ПОДАТКОВІ НАДХОДЖЕННЯ                                                                                                          усього</t>
  </si>
  <si>
    <t xml:space="preserve">УСЬОГО ДОХОДІВ </t>
  </si>
  <si>
    <t>НЕПОДАТКОВІ  НАДХОДЖЕННЯ</t>
  </si>
  <si>
    <t>Адміністративні штрафи та інші санкції</t>
  </si>
  <si>
    <t>Допомога у зв'язку з вагітністю і пологами</t>
  </si>
  <si>
    <t>ОФІЦІЙНІ ТРАНСФЕРТИ</t>
  </si>
  <si>
    <t>у тому числі бюджет розвитку</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</si>
  <si>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</si>
  <si>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</si>
  <si>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Допомога на дітей, над якими встановлено опіку чи піклування</t>
  </si>
  <si>
    <t>Територіальні центри соціального обслуговування (надання соціальних послуг)</t>
  </si>
  <si>
    <t>усього</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</si>
  <si>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</si>
  <si>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</si>
  <si>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</si>
  <si>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</si>
  <si>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</si>
  <si>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СПЕЦІАЛЬНИЙ ФОНД, УСЬОГО                                                                                      Власні надходження бюджетних установ, всього</t>
  </si>
  <si>
    <t>Інші субвенції: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</si>
  <si>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Благоустрій міст, сіл, селищ</t>
  </si>
  <si>
    <t>Капітальні вкладення</t>
  </si>
  <si>
    <t>Інші видатки</t>
  </si>
  <si>
    <t xml:space="preserve"> КЕРУЮЧИЙ СПРАВАМИ ВИКОНКОМУ</t>
  </si>
  <si>
    <t>%</t>
  </si>
  <si>
    <t>План на                                 2015 рік</t>
  </si>
  <si>
    <t>Уточнений план на 2015 рік</t>
  </si>
  <si>
    <t>Податок на майно</t>
  </si>
  <si>
    <t xml:space="preserve">Інші додаткові дотації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</si>
  <si>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</si>
  <si>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Допомога на догляд за інвалідом I чи II групи внаслідок психічного розладу </t>
  </si>
  <si>
    <t>Допомога до досягнення дитиною трирічного віку</t>
  </si>
  <si>
    <t>УСЬОГО ВИДАТКІВ</t>
  </si>
  <si>
    <t>Місцеві податки, усього</t>
  </si>
  <si>
    <t>В.О. КЕРУЮЧОГО СПРАВАМИ ВИКОНКОМУ - ЗАСТУПНИК ГОЛОВИ РАДИ З ПИТАНЬ ДІЯЛЬНОСТІ ВИКОНАВЧОГО ОРГАНУ                                              С.В. СТОЛІТНІЙ</t>
  </si>
  <si>
    <t>Уточнений план загального фонду                    за 9 місяців                         2015 року</t>
  </si>
  <si>
    <t>Субвенція з державного бюджету місцевим бюджетам на проведення виборів депутатів місцевих рад та сільських, селищних, міських голів</t>
  </si>
  <si>
    <t>Проведення виборів депутатів місцевих рад та сільських, селищних, міських голів</t>
  </si>
  <si>
    <t>про виконання районного у місті бюджету за 2015 рік</t>
  </si>
  <si>
    <t>Виконано                  за 2015 рік</t>
  </si>
  <si>
    <t>Організація та проведення громадських робіт</t>
  </si>
  <si>
    <t xml:space="preserve">до рішення виконкому </t>
  </si>
  <si>
    <t xml:space="preserve">районної в місті ради </t>
  </si>
  <si>
    <t>від  17.02.2016  № 32</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</si>
</sst>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00"/>
    <numFmt numFmtId="182" formatCode="_-* #,##0.0\ &quot;грн.&quot;_-;\-* #,##0.0\ &quot;грн.&quot;_-;_-* &quot;-&quot;?\ &quot;грн.&quot;_-;_-@_-"/>
    <numFmt numFmtId="183" formatCode="#,##0.0\ &quot;грн.&quot;;\-#,##0.0\ &quot;грн.&quot;"/>
    <numFmt numFmtId="184" formatCode="#,##0.0_ ;\-#,##0.0\ "/>
    <numFmt numFmtId="185" formatCode="#,##0.0\ _г_р_н_."/>
    <numFmt numFmtId="186" formatCode="#,##0.0"/>
    <numFmt numFmtId="187" formatCode="_-* #,##0.0_р_._-;\-* #,##0.0_р_._-;_-* &quot;-&quot;?_р_._-;_-@_-"/>
    <numFmt numFmtId="188" formatCode="#,##0.0_р_.;\-#,##0.0_р_."/>
    <numFmt numFmtId="189" formatCode="#,##0.0_р_."/>
    <numFmt numFmtId="190" formatCode="[$-FC19]d\ mmmm\ yyyy\ &quot;г.&quot;"/>
    <numFmt numFmtId="191" formatCode="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00"/>
    <numFmt numFmtId="197" formatCode="0.000000"/>
    <numFmt numFmtId="198" formatCode="0.00000"/>
    <numFmt numFmtId="199" formatCode="0.0000"/>
  </numFmts>
  <fonts count="49">
    <font>
      <sz val="10"/>
      <name val="Arial Cyr"/>
      <family val="0"/>
    </font>
    <font>
      <u val="single"/>
      <sz val="7.5"/>
      <color indexed="12"/>
      <name val="Arial Cyr"/>
      <family val="0"/>
    </font>
    <font>
      <u val="single"/>
      <sz val="7.5"/>
      <color indexed="36"/>
      <name val="Arial Cyr"/>
      <family val="0"/>
    </font>
    <font>
      <sz val="13"/>
      <name val="Bookman Old Style"/>
      <family val="1"/>
    </font>
    <font>
      <sz val="18"/>
      <name val="Bookman Old Style"/>
      <family val="1"/>
    </font>
    <font>
      <i/>
      <sz val="13"/>
      <name val="Bookman Old Style"/>
      <family val="1"/>
    </font>
    <font>
      <sz val="26"/>
      <name val="Bookman Old Style"/>
      <family val="1"/>
    </font>
    <font>
      <sz val="10"/>
      <name val="Arial"/>
      <family val="0"/>
    </font>
    <font>
      <sz val="22"/>
      <name val="Bookman Old Style"/>
      <family val="1"/>
    </font>
    <font>
      <sz val="14"/>
      <name val="Bookman Old Style"/>
      <family val="1"/>
    </font>
    <font>
      <sz val="28"/>
      <name val="Bookman Old Style"/>
      <family val="1"/>
    </font>
    <font>
      <b/>
      <sz val="28"/>
      <name val="Bookman Old Style"/>
      <family val="1"/>
    </font>
    <font>
      <b/>
      <sz val="13"/>
      <name val="Bookman Old Style"/>
      <family val="1"/>
    </font>
    <font>
      <b/>
      <sz val="22"/>
      <name val="Bookman Old Style"/>
      <family val="1"/>
    </font>
    <font>
      <sz val="20"/>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7"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49">
    <xf numFmtId="0" fontId="0" fillId="0" borderId="0" xfId="0" applyAlignment="1">
      <alignment/>
    </xf>
    <xf numFmtId="0" fontId="3" fillId="0" borderId="0" xfId="0" applyFont="1" applyFill="1" applyAlignment="1">
      <alignment/>
    </xf>
    <xf numFmtId="0" fontId="3" fillId="0" borderId="0" xfId="0" applyFont="1" applyFill="1" applyAlignment="1">
      <alignment horizontal="left" vertical="center"/>
    </xf>
    <xf numFmtId="0" fontId="4"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vertical="center"/>
    </xf>
    <xf numFmtId="0" fontId="3" fillId="0" borderId="10" xfId="0" applyFont="1" applyFill="1" applyBorder="1" applyAlignment="1" applyProtection="1">
      <alignment horizontal="center"/>
      <protection/>
    </xf>
    <xf numFmtId="2"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left" vertical="center" wrapText="1"/>
      <protection/>
    </xf>
    <xf numFmtId="0" fontId="6" fillId="0" borderId="0" xfId="0" applyFont="1" applyFill="1" applyAlignment="1">
      <alignment vertical="center" wrapText="1"/>
    </xf>
    <xf numFmtId="2" fontId="3" fillId="0" borderId="10"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6" fillId="0" borderId="0" xfId="0" applyFont="1" applyFill="1" applyAlignment="1">
      <alignment horizontal="left" vertical="center"/>
    </xf>
    <xf numFmtId="0" fontId="5" fillId="0" borderId="10"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10" xfId="53" applyFont="1" applyFill="1" applyBorder="1" applyAlignment="1">
      <alignment horizontal="left" vertical="center" wrapText="1"/>
      <protection/>
    </xf>
    <xf numFmtId="2" fontId="8" fillId="0" borderId="0" xfId="0" applyNumberFormat="1" applyFont="1" applyFill="1" applyBorder="1" applyAlignment="1">
      <alignment/>
    </xf>
    <xf numFmtId="2" fontId="8" fillId="0" borderId="0" xfId="0" applyNumberFormat="1" applyFont="1" applyFill="1" applyBorder="1" applyAlignment="1">
      <alignment horizontal="center"/>
    </xf>
    <xf numFmtId="0" fontId="8" fillId="0" borderId="0" xfId="0" applyFont="1" applyFill="1" applyAlignment="1">
      <alignment/>
    </xf>
    <xf numFmtId="180" fontId="3" fillId="0" borderId="0" xfId="0" applyNumberFormat="1" applyFont="1" applyFill="1" applyAlignment="1">
      <alignment/>
    </xf>
    <xf numFmtId="2" fontId="9" fillId="0" borderId="0" xfId="0" applyNumberFormat="1" applyFont="1" applyFill="1" applyBorder="1" applyAlignment="1">
      <alignment horizontal="center"/>
    </xf>
    <xf numFmtId="0" fontId="3" fillId="0" borderId="11" xfId="0"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xf>
    <xf numFmtId="0" fontId="10" fillId="0" borderId="0" xfId="0" applyFont="1" applyFill="1" applyBorder="1" applyAlignment="1">
      <alignment/>
    </xf>
    <xf numFmtId="2" fontId="10" fillId="0" borderId="0" xfId="0" applyNumberFormat="1" applyFont="1" applyFill="1" applyBorder="1" applyAlignment="1">
      <alignment/>
    </xf>
    <xf numFmtId="2" fontId="10" fillId="0" borderId="0" xfId="0" applyNumberFormat="1" applyFont="1" applyFill="1" applyBorder="1" applyAlignment="1">
      <alignment horizontal="center"/>
    </xf>
    <xf numFmtId="180" fontId="12" fillId="0" borderId="10" xfId="0" applyNumberFormat="1" applyFont="1" applyFill="1" applyBorder="1" applyAlignment="1">
      <alignment/>
    </xf>
    <xf numFmtId="0" fontId="13" fillId="0" borderId="0" xfId="0" applyFont="1" applyFill="1" applyAlignment="1">
      <alignment/>
    </xf>
    <xf numFmtId="2" fontId="6" fillId="0" borderId="0" xfId="0" applyNumberFormat="1" applyFont="1" applyFill="1" applyAlignment="1">
      <alignment/>
    </xf>
    <xf numFmtId="2" fontId="3" fillId="0" borderId="0" xfId="0" applyNumberFormat="1" applyFont="1" applyFill="1" applyAlignment="1">
      <alignment/>
    </xf>
    <xf numFmtId="0" fontId="3" fillId="0" borderId="10" xfId="0" applyFont="1" applyFill="1" applyBorder="1" applyAlignment="1">
      <alignment horizontal="justify" vertical="center" wrapText="1"/>
    </xf>
    <xf numFmtId="0" fontId="3" fillId="0" borderId="10" xfId="0" applyNumberFormat="1" applyFont="1" applyFill="1" applyBorder="1" applyAlignment="1">
      <alignment horizontal="justify" vertical="center" wrapText="1"/>
    </xf>
    <xf numFmtId="0" fontId="14" fillId="0" borderId="0" xfId="0" applyFont="1" applyFill="1" applyAlignment="1">
      <alignment/>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horizontal="center" vertical="center" wrapText="1"/>
      <protection/>
    </xf>
    <xf numFmtId="0" fontId="6" fillId="0" borderId="0" xfId="0" applyFont="1" applyFill="1" applyAlignment="1">
      <alignment horizontal="left" wrapText="1"/>
    </xf>
    <xf numFmtId="0" fontId="6" fillId="0" borderId="0" xfId="0" applyFont="1" applyFill="1" applyAlignment="1">
      <alignment horizontal="left" vertical="center" wrapText="1"/>
    </xf>
    <xf numFmtId="0" fontId="11" fillId="0" borderId="0" xfId="0" applyFont="1" applyFill="1" applyAlignment="1">
      <alignment horizontal="center"/>
    </xf>
    <xf numFmtId="0" fontId="10" fillId="0" borderId="0" xfId="0" applyFont="1" applyFill="1" applyAlignment="1">
      <alignment horizontal="center"/>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8"/>
  <sheetViews>
    <sheetView tabSelected="1" view="pageBreakPreview" zoomScale="59" zoomScaleNormal="51" zoomScaleSheetLayoutView="59"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A72" sqref="A72:IV72"/>
    </sheetView>
  </sheetViews>
  <sheetFormatPr defaultColWidth="9.125" defaultRowHeight="12.75"/>
  <cols>
    <col min="1" max="1" width="85.625" style="1" customWidth="1"/>
    <col min="2" max="3" width="20.50390625" style="1" customWidth="1"/>
    <col min="4" max="4" width="17.875" style="1" customWidth="1"/>
    <col min="5" max="5" width="16.00390625" style="1" customWidth="1"/>
    <col min="6" max="6" width="21.50390625" style="1" customWidth="1"/>
    <col min="7" max="7" width="20.875" style="1" customWidth="1"/>
    <col min="8" max="8" width="16.50390625" style="1" customWidth="1"/>
    <col min="9" max="9" width="17.00390625" style="1" customWidth="1"/>
    <col min="10" max="10" width="1.625" style="1" hidden="1" customWidth="1"/>
    <col min="11" max="11" width="20.625" style="1" customWidth="1"/>
    <col min="12" max="12" width="20.25390625" style="1" customWidth="1"/>
    <col min="13" max="13" width="18.00390625" style="1" customWidth="1"/>
    <col min="14" max="14" width="17.50390625" style="1" customWidth="1"/>
    <col min="15" max="15" width="22.625" style="1" hidden="1" customWidth="1"/>
    <col min="16" max="16" width="10.375" style="1" customWidth="1"/>
    <col min="17" max="16384" width="9.125" style="1" customWidth="1"/>
  </cols>
  <sheetData>
    <row r="1" spans="5:15" s="4" customFormat="1" ht="33" customHeight="1">
      <c r="E1" s="13"/>
      <c r="I1" s="13"/>
      <c r="J1" s="13"/>
      <c r="K1" s="42" t="s">
        <v>14</v>
      </c>
      <c r="L1" s="42"/>
      <c r="M1" s="18"/>
      <c r="N1" s="13"/>
      <c r="O1" s="13"/>
    </row>
    <row r="2" spans="5:15" s="4" customFormat="1" ht="33" customHeight="1">
      <c r="E2" s="5"/>
      <c r="I2" s="5"/>
      <c r="J2" s="5"/>
      <c r="K2" s="5" t="s">
        <v>74</v>
      </c>
      <c r="L2" s="5"/>
      <c r="M2" s="5"/>
      <c r="N2" s="5"/>
      <c r="O2" s="5"/>
    </row>
    <row r="3" spans="4:15" s="4" customFormat="1" ht="33" customHeight="1">
      <c r="D3" s="6"/>
      <c r="E3" s="7"/>
      <c r="F3" s="6"/>
      <c r="I3" s="16"/>
      <c r="J3" s="16"/>
      <c r="K3" s="16" t="s">
        <v>75</v>
      </c>
      <c r="L3" s="5"/>
      <c r="M3" s="5"/>
      <c r="N3" s="7"/>
      <c r="O3" s="7"/>
    </row>
    <row r="4" spans="5:15" s="4" customFormat="1" ht="33" customHeight="1">
      <c r="E4" s="15"/>
      <c r="I4" s="16"/>
      <c r="J4" s="16"/>
      <c r="K4" s="16" t="s">
        <v>76</v>
      </c>
      <c r="L4" s="7"/>
      <c r="M4" s="7"/>
      <c r="N4" s="7"/>
      <c r="O4" s="7"/>
    </row>
    <row r="5" spans="1:15" s="4" customFormat="1" ht="84.75" customHeight="1">
      <c r="A5" s="43" t="s">
        <v>15</v>
      </c>
      <c r="B5" s="43"/>
      <c r="C5" s="43"/>
      <c r="D5" s="43"/>
      <c r="E5" s="43"/>
      <c r="F5" s="43"/>
      <c r="G5" s="43"/>
      <c r="H5" s="43"/>
      <c r="I5" s="43"/>
      <c r="J5" s="43"/>
      <c r="K5" s="43"/>
      <c r="L5" s="43"/>
      <c r="M5" s="43"/>
      <c r="N5" s="43"/>
      <c r="O5" s="34"/>
    </row>
    <row r="6" spans="1:14" s="4" customFormat="1" ht="35.25">
      <c r="A6" s="44" t="s">
        <v>71</v>
      </c>
      <c r="B6" s="44"/>
      <c r="C6" s="44"/>
      <c r="D6" s="44"/>
      <c r="E6" s="44"/>
      <c r="F6" s="44"/>
      <c r="G6" s="44"/>
      <c r="H6" s="44"/>
      <c r="I6" s="44"/>
      <c r="J6" s="44"/>
      <c r="K6" s="44"/>
      <c r="L6" s="44"/>
      <c r="M6" s="44"/>
      <c r="N6" s="44"/>
    </row>
    <row r="7" spans="1:15" ht="16.5">
      <c r="A7" s="1" t="s">
        <v>1</v>
      </c>
      <c r="M7" s="1" t="s">
        <v>12</v>
      </c>
      <c r="O7" s="35"/>
    </row>
    <row r="8" spans="1:15" ht="17.25" customHeight="1">
      <c r="A8" s="45" t="s">
        <v>2</v>
      </c>
      <c r="B8" s="40" t="s">
        <v>58</v>
      </c>
      <c r="C8" s="46" t="s">
        <v>3</v>
      </c>
      <c r="D8" s="46"/>
      <c r="E8" s="46"/>
      <c r="F8" s="40" t="s">
        <v>59</v>
      </c>
      <c r="G8" s="46" t="s">
        <v>3</v>
      </c>
      <c r="H8" s="46"/>
      <c r="I8" s="46"/>
      <c r="J8" s="40" t="s">
        <v>68</v>
      </c>
      <c r="K8" s="47" t="s">
        <v>72</v>
      </c>
      <c r="L8" s="48" t="s">
        <v>3</v>
      </c>
      <c r="M8" s="48"/>
      <c r="N8" s="48"/>
      <c r="O8" s="25"/>
    </row>
    <row r="9" spans="1:15" ht="16.5" customHeight="1">
      <c r="A9" s="45"/>
      <c r="B9" s="40"/>
      <c r="C9" s="40" t="s">
        <v>21</v>
      </c>
      <c r="D9" s="40" t="s">
        <v>20</v>
      </c>
      <c r="E9" s="40"/>
      <c r="F9" s="40"/>
      <c r="G9" s="40" t="s">
        <v>21</v>
      </c>
      <c r="H9" s="40" t="s">
        <v>20</v>
      </c>
      <c r="I9" s="40"/>
      <c r="J9" s="40"/>
      <c r="K9" s="47"/>
      <c r="L9" s="40" t="s">
        <v>0</v>
      </c>
      <c r="M9" s="40" t="s">
        <v>20</v>
      </c>
      <c r="N9" s="40"/>
      <c r="O9" s="40" t="s">
        <v>57</v>
      </c>
    </row>
    <row r="10" spans="1:15" ht="66" customHeight="1">
      <c r="A10" s="45"/>
      <c r="B10" s="40"/>
      <c r="C10" s="40"/>
      <c r="D10" s="40" t="s">
        <v>45</v>
      </c>
      <c r="E10" s="40" t="s">
        <v>40</v>
      </c>
      <c r="F10" s="40"/>
      <c r="G10" s="40"/>
      <c r="H10" s="40" t="s">
        <v>45</v>
      </c>
      <c r="I10" s="40" t="s">
        <v>40</v>
      </c>
      <c r="J10" s="40"/>
      <c r="K10" s="47"/>
      <c r="L10" s="40"/>
      <c r="M10" s="40" t="s">
        <v>45</v>
      </c>
      <c r="N10" s="40" t="s">
        <v>40</v>
      </c>
      <c r="O10" s="40"/>
    </row>
    <row r="11" spans="1:15" ht="16.5" customHeight="1">
      <c r="A11" s="45"/>
      <c r="B11" s="40"/>
      <c r="C11" s="40"/>
      <c r="D11" s="40"/>
      <c r="E11" s="40"/>
      <c r="F11" s="40"/>
      <c r="G11" s="40"/>
      <c r="H11" s="40"/>
      <c r="I11" s="40"/>
      <c r="J11" s="40"/>
      <c r="K11" s="47"/>
      <c r="L11" s="40"/>
      <c r="M11" s="40"/>
      <c r="N11" s="40"/>
      <c r="O11" s="40"/>
    </row>
    <row r="12" spans="1:15" ht="33.75" customHeight="1">
      <c r="A12" s="45"/>
      <c r="B12" s="40"/>
      <c r="C12" s="40"/>
      <c r="D12" s="40"/>
      <c r="E12" s="40"/>
      <c r="F12" s="40"/>
      <c r="G12" s="40"/>
      <c r="H12" s="40"/>
      <c r="I12" s="40"/>
      <c r="J12" s="40"/>
      <c r="K12" s="47"/>
      <c r="L12" s="40"/>
      <c r="M12" s="40"/>
      <c r="N12" s="40"/>
      <c r="O12" s="40"/>
    </row>
    <row r="13" spans="1:14" ht="16.5">
      <c r="A13" s="8">
        <v>1</v>
      </c>
      <c r="B13" s="8">
        <v>2</v>
      </c>
      <c r="C13" s="8">
        <v>3</v>
      </c>
      <c r="D13" s="8">
        <v>4</v>
      </c>
      <c r="E13" s="8">
        <v>5</v>
      </c>
      <c r="F13" s="8">
        <v>6</v>
      </c>
      <c r="G13" s="8">
        <v>7</v>
      </c>
      <c r="H13" s="8">
        <v>8</v>
      </c>
      <c r="I13" s="8">
        <v>9</v>
      </c>
      <c r="J13" s="8">
        <v>10</v>
      </c>
      <c r="K13" s="8">
        <v>11</v>
      </c>
      <c r="L13" s="8">
        <v>12</v>
      </c>
      <c r="M13" s="8">
        <v>13</v>
      </c>
      <c r="N13" s="8">
        <v>14</v>
      </c>
    </row>
    <row r="14" spans="1:22" ht="55.5" customHeight="1">
      <c r="A14" s="10" t="s">
        <v>34</v>
      </c>
      <c r="B14" s="9">
        <f>B15</f>
        <v>13222400</v>
      </c>
      <c r="C14" s="9">
        <f aca="true" t="shared" si="0" ref="C14:N14">C15</f>
        <v>13222400</v>
      </c>
      <c r="D14" s="9">
        <f t="shared" si="0"/>
        <v>0</v>
      </c>
      <c r="E14" s="9">
        <f t="shared" si="0"/>
        <v>0</v>
      </c>
      <c r="F14" s="9">
        <f t="shared" si="0"/>
        <v>15587000</v>
      </c>
      <c r="G14" s="9">
        <f t="shared" si="0"/>
        <v>15587000</v>
      </c>
      <c r="H14" s="9">
        <f t="shared" si="0"/>
        <v>0</v>
      </c>
      <c r="I14" s="9">
        <f t="shared" si="0"/>
        <v>0</v>
      </c>
      <c r="J14" s="9">
        <f t="shared" si="0"/>
        <v>11515673</v>
      </c>
      <c r="K14" s="9">
        <f t="shared" si="0"/>
        <v>15922762.850000001</v>
      </c>
      <c r="L14" s="9">
        <f t="shared" si="0"/>
        <v>15922762.850000001</v>
      </c>
      <c r="M14" s="9">
        <f t="shared" si="0"/>
        <v>0</v>
      </c>
      <c r="N14" s="9">
        <f t="shared" si="0"/>
        <v>0</v>
      </c>
      <c r="O14" s="32">
        <f>L14/G14*100</f>
        <v>102.15412106242383</v>
      </c>
      <c r="P14" s="23"/>
      <c r="Q14" s="23"/>
      <c r="R14" s="23"/>
      <c r="S14" s="23"/>
      <c r="T14" s="23"/>
      <c r="U14" s="23"/>
      <c r="V14" s="23"/>
    </row>
    <row r="15" spans="1:22" ht="24" customHeight="1">
      <c r="A15" s="19" t="s">
        <v>66</v>
      </c>
      <c r="B15" s="9">
        <f>B16</f>
        <v>13222400</v>
      </c>
      <c r="C15" s="9">
        <f aca="true" t="shared" si="1" ref="C15:N15">C16</f>
        <v>13222400</v>
      </c>
      <c r="D15" s="9">
        <f t="shared" si="1"/>
        <v>0</v>
      </c>
      <c r="E15" s="9">
        <f t="shared" si="1"/>
        <v>0</v>
      </c>
      <c r="F15" s="9">
        <f t="shared" si="1"/>
        <v>15587000</v>
      </c>
      <c r="G15" s="9">
        <f t="shared" si="1"/>
        <v>15587000</v>
      </c>
      <c r="H15" s="9">
        <f t="shared" si="1"/>
        <v>0</v>
      </c>
      <c r="I15" s="9">
        <f t="shared" si="1"/>
        <v>0</v>
      </c>
      <c r="J15" s="9">
        <f t="shared" si="1"/>
        <v>11515673</v>
      </c>
      <c r="K15" s="9">
        <f t="shared" si="1"/>
        <v>15922762.850000001</v>
      </c>
      <c r="L15" s="9">
        <f t="shared" si="1"/>
        <v>15922762.850000001</v>
      </c>
      <c r="M15" s="9">
        <f t="shared" si="1"/>
        <v>0</v>
      </c>
      <c r="N15" s="9">
        <f t="shared" si="1"/>
        <v>0</v>
      </c>
      <c r="O15" s="32">
        <f aca="true" t="shared" si="2" ref="O15:O69">L15/G15*100</f>
        <v>102.15412106242383</v>
      </c>
      <c r="P15" s="23"/>
      <c r="Q15" s="23"/>
      <c r="R15" s="23"/>
      <c r="S15" s="23"/>
      <c r="T15" s="23"/>
      <c r="U15" s="23"/>
      <c r="V15" s="23"/>
    </row>
    <row r="16" spans="1:22" ht="24" customHeight="1">
      <c r="A16" s="10" t="s">
        <v>60</v>
      </c>
      <c r="B16" s="9">
        <f>B17+B18+B19+B20</f>
        <v>13222400</v>
      </c>
      <c r="C16" s="9">
        <f aca="true" t="shared" si="3" ref="C16:N16">C17+C18+C19+C20</f>
        <v>13222400</v>
      </c>
      <c r="D16" s="9">
        <f t="shared" si="3"/>
        <v>0</v>
      </c>
      <c r="E16" s="9">
        <f t="shared" si="3"/>
        <v>0</v>
      </c>
      <c r="F16" s="9">
        <f t="shared" si="3"/>
        <v>15587000</v>
      </c>
      <c r="G16" s="9">
        <f t="shared" si="3"/>
        <v>15587000</v>
      </c>
      <c r="H16" s="9">
        <f t="shared" si="3"/>
        <v>0</v>
      </c>
      <c r="I16" s="9">
        <f t="shared" si="3"/>
        <v>0</v>
      </c>
      <c r="J16" s="9">
        <f t="shared" si="3"/>
        <v>11515673</v>
      </c>
      <c r="K16" s="9">
        <f>K17+K18+K19+K20</f>
        <v>15922762.850000001</v>
      </c>
      <c r="L16" s="9">
        <f>L17+L18+L19+L20</f>
        <v>15922762.850000001</v>
      </c>
      <c r="M16" s="9">
        <f t="shared" si="3"/>
        <v>0</v>
      </c>
      <c r="N16" s="9">
        <f t="shared" si="3"/>
        <v>0</v>
      </c>
      <c r="O16" s="32">
        <f t="shared" si="2"/>
        <v>102.15412106242383</v>
      </c>
      <c r="P16" s="23"/>
      <c r="Q16" s="23"/>
      <c r="R16" s="23"/>
      <c r="S16" s="23"/>
      <c r="T16" s="23"/>
      <c r="U16" s="23"/>
      <c r="V16" s="23"/>
    </row>
    <row r="17" spans="1:22" ht="24" customHeight="1">
      <c r="A17" s="10" t="s">
        <v>47</v>
      </c>
      <c r="B17" s="9">
        <f>C17+D17</f>
        <v>4496300</v>
      </c>
      <c r="C17" s="9">
        <v>4496300</v>
      </c>
      <c r="D17" s="9">
        <v>0</v>
      </c>
      <c r="E17" s="9">
        <v>0</v>
      </c>
      <c r="F17" s="9">
        <f>G17+H17</f>
        <v>6860900</v>
      </c>
      <c r="G17" s="9">
        <v>6860900</v>
      </c>
      <c r="H17" s="9">
        <v>0</v>
      </c>
      <c r="I17" s="9">
        <v>0</v>
      </c>
      <c r="J17" s="9">
        <v>4617573</v>
      </c>
      <c r="K17" s="9">
        <f>L17+M17</f>
        <v>7329871.97</v>
      </c>
      <c r="L17" s="9">
        <v>7329871.97</v>
      </c>
      <c r="M17" s="9">
        <v>0</v>
      </c>
      <c r="N17" s="9">
        <v>0</v>
      </c>
      <c r="O17" s="32">
        <f t="shared" si="2"/>
        <v>106.83542931685348</v>
      </c>
      <c r="P17" s="23"/>
      <c r="Q17" s="23"/>
      <c r="R17" s="23"/>
      <c r="S17" s="23"/>
      <c r="T17" s="23"/>
      <c r="U17" s="23"/>
      <c r="V17" s="23"/>
    </row>
    <row r="18" spans="1:22" ht="24" customHeight="1">
      <c r="A18" s="10" t="s">
        <v>48</v>
      </c>
      <c r="B18" s="9">
        <f>C18+D18</f>
        <v>7132200</v>
      </c>
      <c r="C18" s="9">
        <v>7132200</v>
      </c>
      <c r="D18" s="9">
        <v>0</v>
      </c>
      <c r="E18" s="9">
        <v>0</v>
      </c>
      <c r="F18" s="9">
        <f>G18+H18</f>
        <v>7132200</v>
      </c>
      <c r="G18" s="9">
        <v>7132200</v>
      </c>
      <c r="H18" s="9">
        <v>0</v>
      </c>
      <c r="I18" s="9">
        <v>0</v>
      </c>
      <c r="J18" s="9">
        <v>5678100</v>
      </c>
      <c r="K18" s="9">
        <f>L18+M18</f>
        <v>6976899.9</v>
      </c>
      <c r="L18" s="9">
        <v>6976899.9</v>
      </c>
      <c r="M18" s="9">
        <v>0</v>
      </c>
      <c r="N18" s="9">
        <v>0</v>
      </c>
      <c r="O18" s="32">
        <f t="shared" si="2"/>
        <v>97.8225498443678</v>
      </c>
      <c r="P18" s="23"/>
      <c r="Q18" s="23"/>
      <c r="R18" s="23"/>
      <c r="S18" s="23"/>
      <c r="T18" s="23"/>
      <c r="U18" s="23"/>
      <c r="V18" s="23"/>
    </row>
    <row r="19" spans="1:22" ht="24" customHeight="1">
      <c r="A19" s="10" t="s">
        <v>49</v>
      </c>
      <c r="B19" s="9">
        <f>C19+D19</f>
        <v>272700</v>
      </c>
      <c r="C19" s="9">
        <v>272700</v>
      </c>
      <c r="D19" s="9">
        <v>0</v>
      </c>
      <c r="E19" s="9">
        <v>0</v>
      </c>
      <c r="F19" s="9">
        <f>G19+H19</f>
        <v>272700</v>
      </c>
      <c r="G19" s="9">
        <v>272700</v>
      </c>
      <c r="H19" s="9">
        <v>0</v>
      </c>
      <c r="I19" s="9">
        <v>0</v>
      </c>
      <c r="J19" s="9">
        <v>186900</v>
      </c>
      <c r="K19" s="9">
        <f>L19+M19</f>
        <v>268098.52</v>
      </c>
      <c r="L19" s="9">
        <v>268098.52</v>
      </c>
      <c r="M19" s="9">
        <v>0</v>
      </c>
      <c r="N19" s="9">
        <v>0</v>
      </c>
      <c r="O19" s="32">
        <f t="shared" si="2"/>
        <v>98.31262192885956</v>
      </c>
      <c r="P19" s="23"/>
      <c r="Q19" s="23"/>
      <c r="R19" s="23"/>
      <c r="S19" s="23"/>
      <c r="T19" s="23"/>
      <c r="U19" s="23"/>
      <c r="V19" s="23"/>
    </row>
    <row r="20" spans="1:22" ht="24" customHeight="1">
      <c r="A20" s="10" t="s">
        <v>50</v>
      </c>
      <c r="B20" s="9">
        <f>C20+D20</f>
        <v>1321200</v>
      </c>
      <c r="C20" s="9">
        <v>1321200</v>
      </c>
      <c r="D20" s="9">
        <v>0</v>
      </c>
      <c r="E20" s="9">
        <v>0</v>
      </c>
      <c r="F20" s="9">
        <f>G20+H20</f>
        <v>1321200</v>
      </c>
      <c r="G20" s="9">
        <v>1321200</v>
      </c>
      <c r="H20" s="9">
        <v>0</v>
      </c>
      <c r="I20" s="9">
        <v>0</v>
      </c>
      <c r="J20" s="9">
        <v>1033100</v>
      </c>
      <c r="K20" s="9">
        <f>L20+M20</f>
        <v>1347892.46</v>
      </c>
      <c r="L20" s="9">
        <v>1347892.46</v>
      </c>
      <c r="M20" s="9">
        <v>0</v>
      </c>
      <c r="N20" s="9">
        <v>0</v>
      </c>
      <c r="O20" s="32">
        <f t="shared" si="2"/>
        <v>102.02031940660005</v>
      </c>
      <c r="P20" s="23"/>
      <c r="Q20" s="23"/>
      <c r="R20" s="23"/>
      <c r="S20" s="23"/>
      <c r="T20" s="23"/>
      <c r="U20" s="23"/>
      <c r="V20" s="23"/>
    </row>
    <row r="21" spans="1:22" ht="24" customHeight="1">
      <c r="A21" s="19" t="s">
        <v>36</v>
      </c>
      <c r="B21" s="9">
        <f>B22</f>
        <v>8600</v>
      </c>
      <c r="C21" s="9">
        <f aca="true" t="shared" si="4" ref="C21:N21">C22</f>
        <v>8600</v>
      </c>
      <c r="D21" s="9">
        <f t="shared" si="4"/>
        <v>0</v>
      </c>
      <c r="E21" s="9">
        <f t="shared" si="4"/>
        <v>0</v>
      </c>
      <c r="F21" s="9">
        <f t="shared" si="4"/>
        <v>8600</v>
      </c>
      <c r="G21" s="9">
        <f t="shared" si="4"/>
        <v>8600</v>
      </c>
      <c r="H21" s="9">
        <f t="shared" si="4"/>
        <v>0</v>
      </c>
      <c r="I21" s="9">
        <f t="shared" si="4"/>
        <v>0</v>
      </c>
      <c r="J21" s="9">
        <f t="shared" si="4"/>
        <v>5850</v>
      </c>
      <c r="K21" s="9">
        <f t="shared" si="4"/>
        <v>8743.36</v>
      </c>
      <c r="L21" s="9">
        <f t="shared" si="4"/>
        <v>8743.36</v>
      </c>
      <c r="M21" s="9">
        <f t="shared" si="4"/>
        <v>0</v>
      </c>
      <c r="N21" s="9">
        <f t="shared" si="4"/>
        <v>0</v>
      </c>
      <c r="O21" s="32">
        <f t="shared" si="2"/>
        <v>101.66697674418606</v>
      </c>
      <c r="P21" s="23"/>
      <c r="Q21" s="23"/>
      <c r="R21" s="23"/>
      <c r="S21" s="23"/>
      <c r="T21" s="23"/>
      <c r="U21" s="23"/>
      <c r="V21" s="23"/>
    </row>
    <row r="22" spans="1:22" ht="24" customHeight="1">
      <c r="A22" s="19" t="s">
        <v>37</v>
      </c>
      <c r="B22" s="9">
        <f>C22+D22</f>
        <v>8600</v>
      </c>
      <c r="C22" s="9">
        <v>8600</v>
      </c>
      <c r="D22" s="9">
        <v>0</v>
      </c>
      <c r="E22" s="9">
        <v>0</v>
      </c>
      <c r="F22" s="9">
        <f>G22+H22</f>
        <v>8600</v>
      </c>
      <c r="G22" s="9">
        <v>8600</v>
      </c>
      <c r="H22" s="9">
        <v>0</v>
      </c>
      <c r="I22" s="9">
        <v>0</v>
      </c>
      <c r="J22" s="9">
        <v>5850</v>
      </c>
      <c r="K22" s="9">
        <f>L22+M22</f>
        <v>8743.36</v>
      </c>
      <c r="L22" s="9">
        <v>8743.36</v>
      </c>
      <c r="M22" s="9">
        <v>0</v>
      </c>
      <c r="N22" s="9">
        <v>0</v>
      </c>
      <c r="O22" s="32">
        <f t="shared" si="2"/>
        <v>101.66697674418606</v>
      </c>
      <c r="P22" s="23"/>
      <c r="Q22" s="23"/>
      <c r="R22" s="23"/>
      <c r="S22" s="23"/>
      <c r="T22" s="23"/>
      <c r="U22" s="23"/>
      <c r="V22" s="23"/>
    </row>
    <row r="23" spans="1:22" ht="24" customHeight="1">
      <c r="A23" s="12" t="s">
        <v>33</v>
      </c>
      <c r="B23" s="9">
        <f aca="true" t="shared" si="5" ref="B23:N23">B14+B21</f>
        <v>13231000</v>
      </c>
      <c r="C23" s="9">
        <f t="shared" si="5"/>
        <v>13231000</v>
      </c>
      <c r="D23" s="9">
        <f t="shared" si="5"/>
        <v>0</v>
      </c>
      <c r="E23" s="9">
        <f t="shared" si="5"/>
        <v>0</v>
      </c>
      <c r="F23" s="9">
        <f t="shared" si="5"/>
        <v>15595600</v>
      </c>
      <c r="G23" s="9">
        <f t="shared" si="5"/>
        <v>15595600</v>
      </c>
      <c r="H23" s="9">
        <f t="shared" si="5"/>
        <v>0</v>
      </c>
      <c r="I23" s="9">
        <f t="shared" si="5"/>
        <v>0</v>
      </c>
      <c r="J23" s="9">
        <f t="shared" si="5"/>
        <v>11521523</v>
      </c>
      <c r="K23" s="9">
        <f t="shared" si="5"/>
        <v>15931506.21</v>
      </c>
      <c r="L23" s="9">
        <f t="shared" si="5"/>
        <v>15931506.21</v>
      </c>
      <c r="M23" s="9">
        <f t="shared" si="5"/>
        <v>0</v>
      </c>
      <c r="N23" s="9">
        <f t="shared" si="5"/>
        <v>0</v>
      </c>
      <c r="O23" s="32">
        <f t="shared" si="2"/>
        <v>102.15385243273745</v>
      </c>
      <c r="P23" s="23"/>
      <c r="Q23" s="23"/>
      <c r="R23" s="23"/>
      <c r="S23" s="23"/>
      <c r="T23" s="23"/>
      <c r="U23" s="23"/>
      <c r="V23" s="23"/>
    </row>
    <row r="24" spans="1:22" ht="24" customHeight="1">
      <c r="A24" s="12" t="s">
        <v>39</v>
      </c>
      <c r="B24" s="14">
        <f>B27+B28+B25+B30+B31+B26</f>
        <v>3332915</v>
      </c>
      <c r="C24" s="14">
        <f>C27+C28+C25+C30+C31+C26</f>
        <v>3332915</v>
      </c>
      <c r="D24" s="14">
        <v>0</v>
      </c>
      <c r="E24" s="14">
        <v>0</v>
      </c>
      <c r="F24" s="14">
        <f>F27+F28+F29+F25+F30+F31+F26</f>
        <v>101529164.33000001</v>
      </c>
      <c r="G24" s="14">
        <f>G27+G28+G29+G25+G30+G31+G26</f>
        <v>101529164.33000001</v>
      </c>
      <c r="H24" s="14">
        <v>0</v>
      </c>
      <c r="I24" s="14">
        <v>0</v>
      </c>
      <c r="J24" s="14">
        <f>J27+J28+J29+J25+J30+J31+J26</f>
        <v>75227375.43</v>
      </c>
      <c r="K24" s="14">
        <f>K27+K28+K29+K25+K30+K31+K26</f>
        <v>101433081.43</v>
      </c>
      <c r="L24" s="14">
        <f>L27+L28+L29+L25+L30+L31+L26</f>
        <v>101433081.43</v>
      </c>
      <c r="M24" s="14">
        <v>0</v>
      </c>
      <c r="N24" s="14">
        <v>0</v>
      </c>
      <c r="O24" s="32">
        <f t="shared" si="2"/>
        <v>99.90536423634128</v>
      </c>
      <c r="P24" s="23"/>
      <c r="Q24" s="23"/>
      <c r="R24" s="23"/>
      <c r="S24" s="23"/>
      <c r="T24" s="23"/>
      <c r="U24" s="23"/>
      <c r="V24" s="23"/>
    </row>
    <row r="25" spans="1:22" ht="24" customHeight="1">
      <c r="A25" s="19" t="s">
        <v>61</v>
      </c>
      <c r="B25" s="14">
        <f>C25+D25</f>
        <v>3332915</v>
      </c>
      <c r="C25" s="14">
        <v>3332915</v>
      </c>
      <c r="D25" s="14">
        <v>0</v>
      </c>
      <c r="E25" s="14">
        <v>0</v>
      </c>
      <c r="F25" s="14">
        <f aca="true" t="shared" si="6" ref="F25:F30">G25+H25</f>
        <v>3427915</v>
      </c>
      <c r="G25" s="14">
        <v>3427915</v>
      </c>
      <c r="H25" s="14">
        <v>0</v>
      </c>
      <c r="I25" s="9">
        <v>0</v>
      </c>
      <c r="J25" s="9">
        <v>2827915</v>
      </c>
      <c r="K25" s="9">
        <f aca="true" t="shared" si="7" ref="K25:K30">L25+M25</f>
        <v>3427915</v>
      </c>
      <c r="L25" s="14">
        <v>3427915</v>
      </c>
      <c r="M25" s="9">
        <v>0</v>
      </c>
      <c r="N25" s="9">
        <v>0</v>
      </c>
      <c r="O25" s="32">
        <f t="shared" si="2"/>
        <v>100</v>
      </c>
      <c r="P25" s="23"/>
      <c r="Q25" s="23"/>
      <c r="R25" s="23"/>
      <c r="S25" s="23"/>
      <c r="T25" s="23"/>
      <c r="U25" s="23"/>
      <c r="V25" s="23"/>
    </row>
    <row r="26" spans="1:22" ht="147.75" customHeight="1" hidden="1">
      <c r="A26" s="19"/>
      <c r="B26" s="14">
        <f aca="true" t="shared" si="8" ref="B26:B31">C26+D26</f>
        <v>0</v>
      </c>
      <c r="C26" s="14"/>
      <c r="D26" s="14">
        <v>0</v>
      </c>
      <c r="E26" s="14">
        <v>0</v>
      </c>
      <c r="F26" s="14">
        <f t="shared" si="6"/>
        <v>0</v>
      </c>
      <c r="G26" s="14"/>
      <c r="H26" s="14"/>
      <c r="I26" s="9"/>
      <c r="J26" s="9"/>
      <c r="K26" s="9">
        <f t="shared" si="7"/>
        <v>0</v>
      </c>
      <c r="L26" s="14"/>
      <c r="M26" s="9"/>
      <c r="N26" s="9"/>
      <c r="O26" s="32" t="e">
        <f t="shared" si="2"/>
        <v>#DIV/0!</v>
      </c>
      <c r="P26" s="23"/>
      <c r="Q26" s="23"/>
      <c r="R26" s="23"/>
      <c r="S26" s="23"/>
      <c r="T26" s="23"/>
      <c r="U26" s="23"/>
      <c r="V26" s="23"/>
    </row>
    <row r="27" spans="1:22" ht="91.5" customHeight="1">
      <c r="A27" s="39" t="s">
        <v>62</v>
      </c>
      <c r="B27" s="14">
        <f t="shared" si="8"/>
        <v>0</v>
      </c>
      <c r="C27" s="14">
        <v>0</v>
      </c>
      <c r="D27" s="14">
        <v>0</v>
      </c>
      <c r="E27" s="14">
        <v>0</v>
      </c>
      <c r="F27" s="14">
        <f t="shared" si="6"/>
        <v>95549861.7</v>
      </c>
      <c r="G27" s="14">
        <v>95549861.7</v>
      </c>
      <c r="H27" s="14">
        <v>0</v>
      </c>
      <c r="I27" s="9">
        <v>0</v>
      </c>
      <c r="J27" s="9">
        <v>71335122.29</v>
      </c>
      <c r="K27" s="9">
        <f t="shared" si="7"/>
        <v>95549861.7</v>
      </c>
      <c r="L27" s="9">
        <v>95549861.7</v>
      </c>
      <c r="M27" s="9">
        <v>0</v>
      </c>
      <c r="N27" s="9">
        <v>0</v>
      </c>
      <c r="O27" s="32">
        <f t="shared" si="2"/>
        <v>100</v>
      </c>
      <c r="P27" s="23"/>
      <c r="Q27" s="23"/>
      <c r="R27" s="23"/>
      <c r="S27" s="23"/>
      <c r="T27" s="23"/>
      <c r="U27" s="23"/>
      <c r="V27" s="23"/>
    </row>
    <row r="28" spans="1:22" ht="228.75" customHeight="1">
      <c r="A28" s="36" t="s">
        <v>46</v>
      </c>
      <c r="B28" s="14">
        <f t="shared" si="8"/>
        <v>0</v>
      </c>
      <c r="C28" s="14">
        <v>0</v>
      </c>
      <c r="D28" s="14">
        <v>0</v>
      </c>
      <c r="E28" s="14">
        <v>0</v>
      </c>
      <c r="F28" s="14">
        <f t="shared" si="6"/>
        <v>75650.59</v>
      </c>
      <c r="G28" s="14">
        <v>75650.59</v>
      </c>
      <c r="H28" s="14">
        <v>0</v>
      </c>
      <c r="I28" s="9">
        <v>0</v>
      </c>
      <c r="J28" s="9">
        <v>75650.59</v>
      </c>
      <c r="K28" s="9">
        <f t="shared" si="7"/>
        <v>75650.59</v>
      </c>
      <c r="L28" s="9">
        <v>75650.59</v>
      </c>
      <c r="M28" s="9">
        <v>0</v>
      </c>
      <c r="N28" s="9">
        <v>0</v>
      </c>
      <c r="O28" s="32">
        <f t="shared" si="2"/>
        <v>100</v>
      </c>
      <c r="P28" s="23"/>
      <c r="Q28" s="23"/>
      <c r="R28" s="23"/>
      <c r="S28" s="23"/>
      <c r="T28" s="23"/>
      <c r="U28" s="23"/>
      <c r="V28" s="23"/>
    </row>
    <row r="29" spans="1:22" ht="77.25" customHeight="1" hidden="1">
      <c r="A29" s="36" t="s">
        <v>52</v>
      </c>
      <c r="B29" s="14">
        <f t="shared" si="8"/>
        <v>0</v>
      </c>
      <c r="C29" s="14"/>
      <c r="D29" s="14"/>
      <c r="E29" s="9"/>
      <c r="F29" s="14">
        <f t="shared" si="6"/>
        <v>0</v>
      </c>
      <c r="G29" s="14"/>
      <c r="H29" s="14"/>
      <c r="I29" s="9"/>
      <c r="J29" s="9"/>
      <c r="K29" s="9">
        <f t="shared" si="7"/>
        <v>0</v>
      </c>
      <c r="L29" s="9"/>
      <c r="M29" s="9"/>
      <c r="N29" s="9"/>
      <c r="O29" s="32" t="e">
        <f t="shared" si="2"/>
        <v>#DIV/0!</v>
      </c>
      <c r="P29" s="23"/>
      <c r="Q29" s="23"/>
      <c r="R29" s="23"/>
      <c r="S29" s="23"/>
      <c r="T29" s="23"/>
      <c r="U29" s="23"/>
      <c r="V29" s="23"/>
    </row>
    <row r="30" spans="1:22" ht="107.25" customHeight="1">
      <c r="A30" s="39" t="s">
        <v>13</v>
      </c>
      <c r="B30" s="14">
        <f t="shared" si="8"/>
        <v>0</v>
      </c>
      <c r="C30" s="14">
        <v>0</v>
      </c>
      <c r="D30" s="14">
        <v>0</v>
      </c>
      <c r="E30" s="9">
        <v>0</v>
      </c>
      <c r="F30" s="14">
        <f t="shared" si="6"/>
        <v>1208974</v>
      </c>
      <c r="G30" s="14">
        <v>1208974</v>
      </c>
      <c r="H30" s="14">
        <v>0</v>
      </c>
      <c r="I30" s="9">
        <v>0</v>
      </c>
      <c r="J30" s="9">
        <v>861454.55</v>
      </c>
      <c r="K30" s="9">
        <f t="shared" si="7"/>
        <v>1196602.22</v>
      </c>
      <c r="L30" s="14">
        <v>1196602.22</v>
      </c>
      <c r="M30" s="9">
        <v>0</v>
      </c>
      <c r="N30" s="9">
        <v>0</v>
      </c>
      <c r="O30" s="32">
        <f t="shared" si="2"/>
        <v>98.97667112774964</v>
      </c>
      <c r="P30" s="23"/>
      <c r="Q30" s="23"/>
      <c r="R30" s="23"/>
      <c r="S30" s="23"/>
      <c r="T30" s="23"/>
      <c r="U30" s="23"/>
      <c r="V30" s="23"/>
    </row>
    <row r="31" spans="1:22" ht="66" customHeight="1">
      <c r="A31" s="39" t="s">
        <v>69</v>
      </c>
      <c r="B31" s="14">
        <f t="shared" si="8"/>
        <v>0</v>
      </c>
      <c r="C31" s="14">
        <v>0</v>
      </c>
      <c r="D31" s="14">
        <v>0</v>
      </c>
      <c r="E31" s="9">
        <v>0</v>
      </c>
      <c r="F31" s="14">
        <f>G31</f>
        <v>1266763.04</v>
      </c>
      <c r="G31" s="14">
        <v>1266763.04</v>
      </c>
      <c r="H31" s="14">
        <v>0</v>
      </c>
      <c r="I31" s="9">
        <v>0</v>
      </c>
      <c r="J31" s="9">
        <v>127233</v>
      </c>
      <c r="K31" s="9">
        <f>L31</f>
        <v>1183051.92</v>
      </c>
      <c r="L31" s="14">
        <v>1183051.92</v>
      </c>
      <c r="M31" s="9">
        <v>0</v>
      </c>
      <c r="N31" s="9">
        <v>0</v>
      </c>
      <c r="O31" s="32">
        <f t="shared" si="2"/>
        <v>93.39173015341527</v>
      </c>
      <c r="P31" s="23"/>
      <c r="Q31" s="23"/>
      <c r="R31" s="23"/>
      <c r="S31" s="23"/>
      <c r="T31" s="23"/>
      <c r="U31" s="23"/>
      <c r="V31" s="23"/>
    </row>
    <row r="32" spans="1:22" ht="32.25" customHeight="1">
      <c r="A32" s="12" t="s">
        <v>22</v>
      </c>
      <c r="B32" s="9">
        <f>B23+B24</f>
        <v>16563915</v>
      </c>
      <c r="C32" s="9">
        <f aca="true" t="shared" si="9" ref="C32:M32">C23+C24</f>
        <v>16563915</v>
      </c>
      <c r="D32" s="9">
        <f t="shared" si="9"/>
        <v>0</v>
      </c>
      <c r="E32" s="9">
        <v>0</v>
      </c>
      <c r="F32" s="9">
        <f>F23+F24</f>
        <v>117124764.33000001</v>
      </c>
      <c r="G32" s="9">
        <f>G23+G24</f>
        <v>117124764.33000001</v>
      </c>
      <c r="H32" s="9">
        <f>H23+H24</f>
        <v>0</v>
      </c>
      <c r="I32" s="9">
        <v>0</v>
      </c>
      <c r="J32" s="9">
        <f>J23+J24</f>
        <v>86748898.43</v>
      </c>
      <c r="K32" s="9">
        <f t="shared" si="9"/>
        <v>117364587.64000002</v>
      </c>
      <c r="L32" s="9">
        <f t="shared" si="9"/>
        <v>117364587.64000002</v>
      </c>
      <c r="M32" s="9">
        <f t="shared" si="9"/>
        <v>0</v>
      </c>
      <c r="N32" s="9">
        <v>0</v>
      </c>
      <c r="O32" s="32">
        <f t="shared" si="2"/>
        <v>100.20475884102895</v>
      </c>
      <c r="P32" s="23"/>
      <c r="Q32" s="23"/>
      <c r="R32" s="23"/>
      <c r="S32" s="23"/>
      <c r="T32" s="23"/>
      <c r="U32" s="23"/>
      <c r="V32" s="23"/>
    </row>
    <row r="33" spans="1:22" ht="36.75" customHeight="1">
      <c r="A33" s="12" t="s">
        <v>51</v>
      </c>
      <c r="B33" s="9">
        <f>B35+B36</f>
        <v>113555</v>
      </c>
      <c r="C33" s="9">
        <f aca="true" t="shared" si="10" ref="C33:M33">C35+C36</f>
        <v>0</v>
      </c>
      <c r="D33" s="9">
        <f t="shared" si="10"/>
        <v>113555</v>
      </c>
      <c r="E33" s="9">
        <v>0</v>
      </c>
      <c r="F33" s="9">
        <f t="shared" si="10"/>
        <v>113555</v>
      </c>
      <c r="G33" s="9">
        <f t="shared" si="10"/>
        <v>0</v>
      </c>
      <c r="H33" s="9">
        <f t="shared" si="10"/>
        <v>113555</v>
      </c>
      <c r="I33" s="9">
        <v>0</v>
      </c>
      <c r="J33" s="9">
        <f>J35+J36</f>
        <v>0</v>
      </c>
      <c r="K33" s="9">
        <f t="shared" si="10"/>
        <v>156475.39</v>
      </c>
      <c r="L33" s="9">
        <f t="shared" si="10"/>
        <v>0</v>
      </c>
      <c r="M33" s="9">
        <f t="shared" si="10"/>
        <v>156475.39</v>
      </c>
      <c r="N33" s="9">
        <v>0</v>
      </c>
      <c r="O33" s="32" t="e">
        <f t="shared" si="2"/>
        <v>#DIV/0!</v>
      </c>
      <c r="P33" s="23"/>
      <c r="Q33" s="23"/>
      <c r="R33" s="23"/>
      <c r="S33" s="23"/>
      <c r="T33" s="23"/>
      <c r="U33" s="23"/>
      <c r="V33" s="23"/>
    </row>
    <row r="34" spans="1:22" ht="16.5">
      <c r="A34" s="12" t="s">
        <v>8</v>
      </c>
      <c r="B34" s="9"/>
      <c r="C34" s="9"/>
      <c r="D34" s="9"/>
      <c r="E34" s="9"/>
      <c r="F34" s="9"/>
      <c r="G34" s="9"/>
      <c r="H34" s="9"/>
      <c r="I34" s="9"/>
      <c r="J34" s="9"/>
      <c r="K34" s="9"/>
      <c r="L34" s="9"/>
      <c r="M34" s="9"/>
      <c r="N34" s="9"/>
      <c r="O34" s="32" t="e">
        <f t="shared" si="2"/>
        <v>#DIV/0!</v>
      </c>
      <c r="P34" s="23"/>
      <c r="Q34" s="23"/>
      <c r="R34" s="23"/>
      <c r="S34" s="23"/>
      <c r="T34" s="23"/>
      <c r="U34" s="23"/>
      <c r="V34" s="23"/>
    </row>
    <row r="35" spans="1:22" ht="42" customHeight="1">
      <c r="A35" s="12" t="s">
        <v>23</v>
      </c>
      <c r="B35" s="9">
        <f>D35</f>
        <v>113555</v>
      </c>
      <c r="C35" s="9">
        <v>0</v>
      </c>
      <c r="D35" s="9">
        <v>113555</v>
      </c>
      <c r="E35" s="9">
        <v>0</v>
      </c>
      <c r="F35" s="9">
        <f>H35</f>
        <v>113555</v>
      </c>
      <c r="G35" s="9">
        <v>0</v>
      </c>
      <c r="H35" s="9">
        <v>113555</v>
      </c>
      <c r="I35" s="9">
        <v>0</v>
      </c>
      <c r="J35" s="9">
        <v>0</v>
      </c>
      <c r="K35" s="9">
        <f>M35</f>
        <v>123404.16</v>
      </c>
      <c r="L35" s="9">
        <v>0</v>
      </c>
      <c r="M35" s="9">
        <v>123404.16</v>
      </c>
      <c r="N35" s="9">
        <v>0</v>
      </c>
      <c r="O35" s="32" t="e">
        <f t="shared" si="2"/>
        <v>#DIV/0!</v>
      </c>
      <c r="P35" s="23"/>
      <c r="Q35" s="23"/>
      <c r="R35" s="23"/>
      <c r="S35" s="23"/>
      <c r="T35" s="23"/>
      <c r="U35" s="23"/>
      <c r="V35" s="23"/>
    </row>
    <row r="36" spans="1:22" ht="28.5" customHeight="1">
      <c r="A36" s="12" t="s">
        <v>24</v>
      </c>
      <c r="B36" s="9">
        <f>D36</f>
        <v>0</v>
      </c>
      <c r="C36" s="9">
        <v>0</v>
      </c>
      <c r="D36" s="9">
        <v>0</v>
      </c>
      <c r="E36" s="9">
        <v>0</v>
      </c>
      <c r="F36" s="9">
        <f>H36</f>
        <v>0</v>
      </c>
      <c r="G36" s="9">
        <v>0</v>
      </c>
      <c r="H36" s="9">
        <v>0</v>
      </c>
      <c r="I36" s="9">
        <v>0</v>
      </c>
      <c r="J36" s="9">
        <v>0</v>
      </c>
      <c r="K36" s="9">
        <f>M36</f>
        <v>33071.23</v>
      </c>
      <c r="L36" s="9">
        <v>0</v>
      </c>
      <c r="M36" s="9">
        <v>33071.23</v>
      </c>
      <c r="N36" s="9">
        <v>0</v>
      </c>
      <c r="O36" s="32" t="e">
        <f t="shared" si="2"/>
        <v>#DIV/0!</v>
      </c>
      <c r="P36" s="23"/>
      <c r="Q36" s="23"/>
      <c r="R36" s="23"/>
      <c r="S36" s="23"/>
      <c r="T36" s="23"/>
      <c r="U36" s="23"/>
      <c r="V36" s="23"/>
    </row>
    <row r="37" spans="1:22" ht="36" customHeight="1">
      <c r="A37" s="12" t="s">
        <v>19</v>
      </c>
      <c r="B37" s="9">
        <f>B33</f>
        <v>113555</v>
      </c>
      <c r="C37" s="9">
        <f>C33</f>
        <v>0</v>
      </c>
      <c r="D37" s="9">
        <f>D33</f>
        <v>113555</v>
      </c>
      <c r="E37" s="9">
        <v>0</v>
      </c>
      <c r="F37" s="9">
        <f>F33</f>
        <v>113555</v>
      </c>
      <c r="G37" s="9">
        <f>G33</f>
        <v>0</v>
      </c>
      <c r="H37" s="9">
        <f>H33</f>
        <v>113555</v>
      </c>
      <c r="I37" s="9">
        <v>0</v>
      </c>
      <c r="J37" s="9">
        <f>J33</f>
        <v>0</v>
      </c>
      <c r="K37" s="9">
        <f>K33</f>
        <v>156475.39</v>
      </c>
      <c r="L37" s="9">
        <f>L33</f>
        <v>0</v>
      </c>
      <c r="M37" s="9">
        <f>M33</f>
        <v>156475.39</v>
      </c>
      <c r="N37" s="9">
        <v>0</v>
      </c>
      <c r="O37" s="32" t="e">
        <f t="shared" si="2"/>
        <v>#DIV/0!</v>
      </c>
      <c r="P37" s="23"/>
      <c r="Q37" s="23"/>
      <c r="R37" s="23"/>
      <c r="S37" s="23"/>
      <c r="T37" s="23"/>
      <c r="U37" s="23"/>
      <c r="V37" s="23"/>
    </row>
    <row r="38" spans="1:22" ht="42" customHeight="1">
      <c r="A38" s="10" t="s">
        <v>35</v>
      </c>
      <c r="B38" s="9">
        <f>B32+B37</f>
        <v>16677470</v>
      </c>
      <c r="C38" s="9">
        <f>C32+C37</f>
        <v>16563915</v>
      </c>
      <c r="D38" s="9">
        <f>D32+D37</f>
        <v>113555</v>
      </c>
      <c r="E38" s="9">
        <v>0</v>
      </c>
      <c r="F38" s="9">
        <f>F32+F37</f>
        <v>117238319.33000001</v>
      </c>
      <c r="G38" s="9">
        <f>G32+G37</f>
        <v>117124764.33000001</v>
      </c>
      <c r="H38" s="9">
        <f>H32+H37</f>
        <v>113555</v>
      </c>
      <c r="I38" s="9">
        <v>0</v>
      </c>
      <c r="J38" s="9">
        <f>J32+J37</f>
        <v>86748898.43</v>
      </c>
      <c r="K38" s="9">
        <f>K32+K37</f>
        <v>117521063.03000002</v>
      </c>
      <c r="L38" s="9">
        <f>L32+L37</f>
        <v>117364587.64000002</v>
      </c>
      <c r="M38" s="9">
        <f>M32+M37</f>
        <v>156475.39</v>
      </c>
      <c r="N38" s="9">
        <v>0</v>
      </c>
      <c r="O38" s="32">
        <f t="shared" si="2"/>
        <v>100.20475884102895</v>
      </c>
      <c r="P38" s="23"/>
      <c r="Q38" s="23"/>
      <c r="R38" s="23"/>
      <c r="S38" s="23"/>
      <c r="T38" s="23"/>
      <c r="U38" s="23"/>
      <c r="V38" s="23"/>
    </row>
    <row r="39" spans="1:22" ht="32.25" customHeight="1">
      <c r="A39" s="10" t="s">
        <v>10</v>
      </c>
      <c r="B39" s="9"/>
      <c r="C39" s="9"/>
      <c r="D39" s="9"/>
      <c r="E39" s="9"/>
      <c r="F39" s="9"/>
      <c r="G39" s="9"/>
      <c r="H39" s="9"/>
      <c r="I39" s="9"/>
      <c r="J39" s="9"/>
      <c r="K39" s="9"/>
      <c r="L39" s="9"/>
      <c r="M39" s="9"/>
      <c r="N39" s="9"/>
      <c r="O39" s="32" t="e">
        <f t="shared" si="2"/>
        <v>#DIV/0!</v>
      </c>
      <c r="P39" s="23"/>
      <c r="Q39" s="23"/>
      <c r="R39" s="23"/>
      <c r="S39" s="23"/>
      <c r="T39" s="23"/>
      <c r="U39" s="23"/>
      <c r="V39" s="23"/>
    </row>
    <row r="40" spans="1:22" ht="30.75" customHeight="1">
      <c r="A40" s="10" t="s">
        <v>25</v>
      </c>
      <c r="B40" s="9">
        <f>C40+D40</f>
        <v>10402503</v>
      </c>
      <c r="C40" s="9">
        <v>10402500</v>
      </c>
      <c r="D40" s="9">
        <v>3</v>
      </c>
      <c r="E40" s="9">
        <v>0</v>
      </c>
      <c r="F40" s="9">
        <f>G40+H40</f>
        <v>12888944.28</v>
      </c>
      <c r="G40" s="9">
        <v>12020226.28</v>
      </c>
      <c r="H40" s="9">
        <f>868715+3</f>
        <v>868718</v>
      </c>
      <c r="I40" s="9">
        <v>868715</v>
      </c>
      <c r="J40" s="9">
        <v>8757116.28</v>
      </c>
      <c r="K40" s="9">
        <f>L40+M40</f>
        <v>11873989.87</v>
      </c>
      <c r="L40" s="9">
        <v>11744176.87</v>
      </c>
      <c r="M40" s="9">
        <f>3559+126254</f>
        <v>129813</v>
      </c>
      <c r="N40" s="9">
        <v>126254</v>
      </c>
      <c r="O40" s="32">
        <f t="shared" si="2"/>
        <v>97.70345912323374</v>
      </c>
      <c r="P40" s="23"/>
      <c r="Q40" s="23"/>
      <c r="R40" s="23"/>
      <c r="S40" s="23"/>
      <c r="T40" s="23"/>
      <c r="U40" s="23"/>
      <c r="V40" s="23"/>
    </row>
    <row r="41" spans="1:22" s="2" customFormat="1" ht="26.25" customHeight="1">
      <c r="A41" s="17" t="s">
        <v>26</v>
      </c>
      <c r="B41" s="9">
        <f>C41+D41</f>
        <v>0</v>
      </c>
      <c r="C41" s="9">
        <v>0</v>
      </c>
      <c r="D41" s="9">
        <v>0</v>
      </c>
      <c r="E41" s="9">
        <v>0</v>
      </c>
      <c r="F41" s="9">
        <f aca="true" t="shared" si="11" ref="F41:F69">G41+H41</f>
        <v>1208974</v>
      </c>
      <c r="G41" s="9">
        <v>1208974</v>
      </c>
      <c r="H41" s="9">
        <v>0</v>
      </c>
      <c r="I41" s="9">
        <v>0</v>
      </c>
      <c r="J41" s="9">
        <v>861454.55</v>
      </c>
      <c r="K41" s="9">
        <f aca="true" t="shared" si="12" ref="K41:K69">L41+M41</f>
        <v>1196602.22</v>
      </c>
      <c r="L41" s="9">
        <v>1196602.22</v>
      </c>
      <c r="M41" s="9">
        <v>0</v>
      </c>
      <c r="N41" s="9">
        <v>0</v>
      </c>
      <c r="O41" s="32">
        <f t="shared" si="2"/>
        <v>98.97667112774964</v>
      </c>
      <c r="P41" s="23"/>
      <c r="Q41" s="23"/>
      <c r="R41" s="23"/>
      <c r="S41" s="23"/>
      <c r="T41" s="23"/>
      <c r="U41" s="23"/>
      <c r="V41" s="23"/>
    </row>
    <row r="42" spans="1:22" ht="30.75" customHeight="1">
      <c r="A42" s="10" t="s">
        <v>27</v>
      </c>
      <c r="B42" s="9">
        <f>B44+B45+B46+B47+B48+B49+B50+B51+B52+B53+B54+B55+B56+B57+B58+B59+B60++B61+B62</f>
        <v>4802541</v>
      </c>
      <c r="C42" s="9">
        <f aca="true" t="shared" si="13" ref="C42:N42">C44+C45+C46+C47+C48+C49+C50+C51+C52+C53+C54+C55+C56+C57+C58+C59+C60++C61+C62</f>
        <v>4691935</v>
      </c>
      <c r="D42" s="9">
        <f t="shared" si="13"/>
        <v>110606</v>
      </c>
      <c r="E42" s="9">
        <f t="shared" si="13"/>
        <v>0</v>
      </c>
      <c r="F42" s="9">
        <f t="shared" si="13"/>
        <v>101241969.71</v>
      </c>
      <c r="G42" s="9">
        <f t="shared" si="13"/>
        <v>101012713.12</v>
      </c>
      <c r="H42" s="9">
        <f t="shared" si="13"/>
        <v>229256.59</v>
      </c>
      <c r="I42" s="9">
        <f t="shared" si="13"/>
        <v>118650.59</v>
      </c>
      <c r="J42" s="9">
        <f t="shared" si="13"/>
        <v>75252398.85</v>
      </c>
      <c r="K42" s="9">
        <f t="shared" si="13"/>
        <v>101226262.8</v>
      </c>
      <c r="L42" s="9">
        <f t="shared" si="13"/>
        <v>100936479.67</v>
      </c>
      <c r="M42" s="9">
        <f t="shared" si="13"/>
        <v>289783.13</v>
      </c>
      <c r="N42" s="9">
        <f t="shared" si="13"/>
        <v>118500.59</v>
      </c>
      <c r="O42" s="32">
        <f t="shared" si="2"/>
        <v>99.92453083612412</v>
      </c>
      <c r="P42" s="23"/>
      <c r="Q42" s="23"/>
      <c r="R42" s="23"/>
      <c r="S42" s="23"/>
      <c r="T42" s="23"/>
      <c r="U42" s="23"/>
      <c r="V42" s="23"/>
    </row>
    <row r="43" spans="1:22" ht="27.75" customHeight="1">
      <c r="A43" s="17" t="s">
        <v>3</v>
      </c>
      <c r="B43" s="9"/>
      <c r="C43" s="9"/>
      <c r="D43" s="9"/>
      <c r="E43" s="9"/>
      <c r="F43" s="9"/>
      <c r="G43" s="9"/>
      <c r="H43" s="9"/>
      <c r="I43" s="9"/>
      <c r="J43" s="9"/>
      <c r="K43" s="9"/>
      <c r="L43" s="9"/>
      <c r="M43" s="9"/>
      <c r="N43" s="9"/>
      <c r="O43" s="32" t="e">
        <f t="shared" si="2"/>
        <v>#DIV/0!</v>
      </c>
      <c r="P43" s="23"/>
      <c r="Q43" s="23"/>
      <c r="R43" s="23"/>
      <c r="S43" s="23"/>
      <c r="T43" s="23"/>
      <c r="U43" s="23"/>
      <c r="V43" s="23"/>
    </row>
    <row r="44" spans="1:22" ht="192" customHeight="1">
      <c r="A44" s="37" t="s">
        <v>42</v>
      </c>
      <c r="B44" s="9">
        <f aca="true" t="shared" si="14" ref="B44:B69">C44+D44</f>
        <v>0</v>
      </c>
      <c r="C44" s="9">
        <v>0</v>
      </c>
      <c r="D44" s="9">
        <v>0</v>
      </c>
      <c r="E44" s="9">
        <v>0</v>
      </c>
      <c r="F44" s="9">
        <f t="shared" si="11"/>
        <v>75650.59</v>
      </c>
      <c r="G44" s="9">
        <v>0</v>
      </c>
      <c r="H44" s="9">
        <f>I44</f>
        <v>75650.59</v>
      </c>
      <c r="I44" s="9">
        <v>75650.59</v>
      </c>
      <c r="J44" s="9">
        <v>0</v>
      </c>
      <c r="K44" s="9">
        <f>M44</f>
        <v>75650.59</v>
      </c>
      <c r="L44" s="9">
        <v>0</v>
      </c>
      <c r="M44" s="9">
        <f>N44</f>
        <v>75650.59</v>
      </c>
      <c r="N44" s="9">
        <v>75650.59</v>
      </c>
      <c r="O44" s="32" t="e">
        <f t="shared" si="2"/>
        <v>#DIV/0!</v>
      </c>
      <c r="P44" s="23"/>
      <c r="Q44" s="23"/>
      <c r="R44" s="23"/>
      <c r="S44" s="23"/>
      <c r="T44" s="23"/>
      <c r="U44" s="23"/>
      <c r="V44" s="23"/>
    </row>
    <row r="45" spans="1:22" ht="29.25" customHeight="1">
      <c r="A45" s="10" t="s">
        <v>38</v>
      </c>
      <c r="B45" s="9">
        <f t="shared" si="14"/>
        <v>0</v>
      </c>
      <c r="C45" s="9">
        <v>0</v>
      </c>
      <c r="D45" s="9">
        <v>0</v>
      </c>
      <c r="E45" s="9">
        <v>0</v>
      </c>
      <c r="F45" s="9">
        <f t="shared" si="11"/>
        <v>807703.69</v>
      </c>
      <c r="G45" s="9">
        <v>807703.69</v>
      </c>
      <c r="H45" s="9">
        <v>0</v>
      </c>
      <c r="I45" s="9">
        <v>0</v>
      </c>
      <c r="J45" s="9">
        <v>694565.1</v>
      </c>
      <c r="K45" s="9">
        <f t="shared" si="12"/>
        <v>807703.69</v>
      </c>
      <c r="L45" s="9">
        <v>807703.69</v>
      </c>
      <c r="M45" s="9">
        <v>0</v>
      </c>
      <c r="N45" s="9">
        <v>0</v>
      </c>
      <c r="O45" s="32">
        <f t="shared" si="2"/>
        <v>100</v>
      </c>
      <c r="P45" s="23"/>
      <c r="Q45" s="23"/>
      <c r="R45" s="23"/>
      <c r="S45" s="23"/>
      <c r="T45" s="23"/>
      <c r="U45" s="23"/>
      <c r="V45" s="23"/>
    </row>
    <row r="46" spans="1:22" ht="32.25" customHeight="1">
      <c r="A46" s="10" t="s">
        <v>64</v>
      </c>
      <c r="B46" s="9">
        <f t="shared" si="14"/>
        <v>0</v>
      </c>
      <c r="C46" s="9">
        <v>0</v>
      </c>
      <c r="D46" s="9">
        <v>0</v>
      </c>
      <c r="E46" s="9">
        <v>0</v>
      </c>
      <c r="F46" s="9">
        <f t="shared" si="11"/>
        <v>908325.63</v>
      </c>
      <c r="G46" s="9">
        <v>908325.63</v>
      </c>
      <c r="H46" s="9">
        <v>0</v>
      </c>
      <c r="I46" s="9">
        <v>0</v>
      </c>
      <c r="J46" s="9">
        <v>694780.92</v>
      </c>
      <c r="K46" s="9">
        <f t="shared" si="12"/>
        <v>908325.63</v>
      </c>
      <c r="L46" s="9">
        <v>908325.63</v>
      </c>
      <c r="M46" s="9">
        <v>0</v>
      </c>
      <c r="N46" s="9">
        <v>0</v>
      </c>
      <c r="O46" s="32">
        <f t="shared" si="2"/>
        <v>100</v>
      </c>
      <c r="P46" s="23"/>
      <c r="Q46" s="23"/>
      <c r="R46" s="23"/>
      <c r="S46" s="23"/>
      <c r="T46" s="23"/>
      <c r="U46" s="23"/>
      <c r="V46" s="23"/>
    </row>
    <row r="47" spans="1:22" ht="26.25" customHeight="1">
      <c r="A47" s="10" t="s">
        <v>32</v>
      </c>
      <c r="B47" s="9">
        <f t="shared" si="14"/>
        <v>0</v>
      </c>
      <c r="C47" s="9">
        <v>0</v>
      </c>
      <c r="D47" s="9">
        <v>0</v>
      </c>
      <c r="E47" s="9">
        <v>0</v>
      </c>
      <c r="F47" s="9">
        <f t="shared" si="11"/>
        <v>55177424.11</v>
      </c>
      <c r="G47" s="9">
        <v>55177424.11</v>
      </c>
      <c r="H47" s="9">
        <v>0</v>
      </c>
      <c r="I47" s="9">
        <v>0</v>
      </c>
      <c r="J47" s="9">
        <v>42581575.87</v>
      </c>
      <c r="K47" s="9">
        <f t="shared" si="12"/>
        <v>55177424.11</v>
      </c>
      <c r="L47" s="9">
        <v>55177424.11</v>
      </c>
      <c r="M47" s="9">
        <v>0</v>
      </c>
      <c r="N47" s="9">
        <v>0</v>
      </c>
      <c r="O47" s="32">
        <f t="shared" si="2"/>
        <v>100</v>
      </c>
      <c r="P47" s="23"/>
      <c r="Q47" s="23"/>
      <c r="R47" s="23"/>
      <c r="S47" s="23"/>
      <c r="T47" s="23"/>
      <c r="U47" s="23"/>
      <c r="V47" s="23"/>
    </row>
    <row r="48" spans="1:22" ht="36.75" customHeight="1">
      <c r="A48" s="10" t="s">
        <v>43</v>
      </c>
      <c r="B48" s="9">
        <f t="shared" si="14"/>
        <v>0</v>
      </c>
      <c r="C48" s="9">
        <v>0</v>
      </c>
      <c r="D48" s="9">
        <v>0</v>
      </c>
      <c r="E48" s="9">
        <v>0</v>
      </c>
      <c r="F48" s="9">
        <f t="shared" si="11"/>
        <v>4978701.01</v>
      </c>
      <c r="G48" s="9">
        <v>4978701.01</v>
      </c>
      <c r="H48" s="9">
        <v>0</v>
      </c>
      <c r="I48" s="9">
        <v>0</v>
      </c>
      <c r="J48" s="9">
        <v>3566046.24</v>
      </c>
      <c r="K48" s="9">
        <f t="shared" si="12"/>
        <v>4978701.01</v>
      </c>
      <c r="L48" s="9">
        <v>4978701.01</v>
      </c>
      <c r="M48" s="9">
        <v>0</v>
      </c>
      <c r="N48" s="9">
        <v>0</v>
      </c>
      <c r="O48" s="32">
        <f t="shared" si="2"/>
        <v>100</v>
      </c>
      <c r="P48" s="23"/>
      <c r="Q48" s="23"/>
      <c r="R48" s="23"/>
      <c r="S48" s="23"/>
      <c r="T48" s="23"/>
      <c r="U48" s="23"/>
      <c r="V48" s="23"/>
    </row>
    <row r="49" spans="1:22" ht="29.25" customHeight="1">
      <c r="A49" s="10" t="s">
        <v>6</v>
      </c>
      <c r="B49" s="9">
        <f t="shared" si="14"/>
        <v>0</v>
      </c>
      <c r="C49" s="9">
        <v>0</v>
      </c>
      <c r="D49" s="9">
        <v>0</v>
      </c>
      <c r="E49" s="9">
        <v>0</v>
      </c>
      <c r="F49" s="9">
        <f t="shared" si="11"/>
        <v>11534655.03</v>
      </c>
      <c r="G49" s="9">
        <v>11534655.03</v>
      </c>
      <c r="H49" s="9">
        <v>0</v>
      </c>
      <c r="I49" s="9">
        <v>0</v>
      </c>
      <c r="J49" s="9">
        <v>8283145.51</v>
      </c>
      <c r="K49" s="9">
        <f t="shared" si="12"/>
        <v>11534655.03</v>
      </c>
      <c r="L49" s="9">
        <v>11534655.03</v>
      </c>
      <c r="M49" s="9">
        <v>0</v>
      </c>
      <c r="N49" s="9">
        <v>0</v>
      </c>
      <c r="O49" s="32">
        <f t="shared" si="2"/>
        <v>100</v>
      </c>
      <c r="P49" s="23"/>
      <c r="Q49" s="23"/>
      <c r="R49" s="23"/>
      <c r="S49" s="23"/>
      <c r="T49" s="23"/>
      <c r="U49" s="23"/>
      <c r="V49" s="23"/>
    </row>
    <row r="50" spans="1:22" ht="30" customHeight="1">
      <c r="A50" s="10" t="s">
        <v>11</v>
      </c>
      <c r="B50" s="9">
        <f t="shared" si="14"/>
        <v>0</v>
      </c>
      <c r="C50" s="9">
        <v>0</v>
      </c>
      <c r="D50" s="9">
        <v>0</v>
      </c>
      <c r="E50" s="9">
        <v>0</v>
      </c>
      <c r="F50" s="9">
        <f t="shared" si="11"/>
        <v>899340.19</v>
      </c>
      <c r="G50" s="9">
        <v>899340.19</v>
      </c>
      <c r="H50" s="14">
        <v>0</v>
      </c>
      <c r="I50" s="14">
        <v>0</v>
      </c>
      <c r="J50" s="14">
        <v>672751.71</v>
      </c>
      <c r="K50" s="9">
        <f t="shared" si="12"/>
        <v>899340.19</v>
      </c>
      <c r="L50" s="9">
        <v>899340.19</v>
      </c>
      <c r="M50" s="14">
        <v>0</v>
      </c>
      <c r="N50" s="14">
        <v>0</v>
      </c>
      <c r="O50" s="32">
        <f t="shared" si="2"/>
        <v>100</v>
      </c>
      <c r="P50" s="23"/>
      <c r="Q50" s="23"/>
      <c r="R50" s="23"/>
      <c r="S50" s="23"/>
      <c r="T50" s="23"/>
      <c r="U50" s="23"/>
      <c r="V50" s="23"/>
    </row>
    <row r="51" spans="1:22" ht="30" customHeight="1">
      <c r="A51" s="10" t="s">
        <v>17</v>
      </c>
      <c r="B51" s="9">
        <f t="shared" si="14"/>
        <v>0</v>
      </c>
      <c r="C51" s="9">
        <v>0</v>
      </c>
      <c r="D51" s="9">
        <v>0</v>
      </c>
      <c r="E51" s="9">
        <v>0</v>
      </c>
      <c r="F51" s="9">
        <f t="shared" si="11"/>
        <v>116414.15</v>
      </c>
      <c r="G51" s="9">
        <v>116414.15</v>
      </c>
      <c r="H51" s="9">
        <v>0</v>
      </c>
      <c r="I51" s="9">
        <v>0</v>
      </c>
      <c r="J51" s="9">
        <v>138762.15</v>
      </c>
      <c r="K51" s="9">
        <f t="shared" si="12"/>
        <v>116414.15</v>
      </c>
      <c r="L51" s="9">
        <v>116414.15</v>
      </c>
      <c r="M51" s="9">
        <v>0</v>
      </c>
      <c r="N51" s="9">
        <v>0</v>
      </c>
      <c r="O51" s="32">
        <f t="shared" si="2"/>
        <v>100</v>
      </c>
      <c r="P51" s="23"/>
      <c r="Q51" s="23"/>
      <c r="R51" s="23"/>
      <c r="S51" s="23"/>
      <c r="T51" s="23"/>
      <c r="U51" s="23"/>
      <c r="V51" s="23"/>
    </row>
    <row r="52" spans="1:22" ht="33.75" customHeight="1">
      <c r="A52" s="10" t="s">
        <v>28</v>
      </c>
      <c r="B52" s="9">
        <f t="shared" si="14"/>
        <v>0</v>
      </c>
      <c r="C52" s="9">
        <v>0</v>
      </c>
      <c r="D52" s="9">
        <v>0</v>
      </c>
      <c r="E52" s="9">
        <v>0</v>
      </c>
      <c r="F52" s="9">
        <f t="shared" si="11"/>
        <v>10173572.89</v>
      </c>
      <c r="G52" s="9">
        <v>10173572.89</v>
      </c>
      <c r="H52" s="9">
        <v>0</v>
      </c>
      <c r="I52" s="9">
        <v>0</v>
      </c>
      <c r="J52" s="11">
        <v>6727108.52</v>
      </c>
      <c r="K52" s="9">
        <f t="shared" si="12"/>
        <v>10173572.89</v>
      </c>
      <c r="L52" s="9">
        <v>10173572.89</v>
      </c>
      <c r="M52" s="9">
        <v>0</v>
      </c>
      <c r="N52" s="9">
        <v>0</v>
      </c>
      <c r="O52" s="32">
        <f t="shared" si="2"/>
        <v>100</v>
      </c>
      <c r="P52" s="23"/>
      <c r="Q52" s="23"/>
      <c r="R52" s="23"/>
      <c r="S52" s="23"/>
      <c r="T52" s="23"/>
      <c r="U52" s="23"/>
      <c r="V52" s="23"/>
    </row>
    <row r="53" spans="1:22" ht="30" customHeight="1">
      <c r="A53" s="10" t="s">
        <v>9</v>
      </c>
      <c r="B53" s="9">
        <f t="shared" si="14"/>
        <v>351210</v>
      </c>
      <c r="C53" s="9">
        <v>351210</v>
      </c>
      <c r="D53" s="9">
        <v>0</v>
      </c>
      <c r="E53" s="9">
        <v>0</v>
      </c>
      <c r="F53" s="9">
        <f t="shared" si="11"/>
        <v>476833</v>
      </c>
      <c r="G53" s="9">
        <v>476833</v>
      </c>
      <c r="H53" s="9">
        <v>0</v>
      </c>
      <c r="I53" s="9">
        <v>0</v>
      </c>
      <c r="J53" s="9">
        <v>329968</v>
      </c>
      <c r="K53" s="9">
        <f t="shared" si="12"/>
        <v>457168.27</v>
      </c>
      <c r="L53" s="9">
        <v>457168.27</v>
      </c>
      <c r="M53" s="9">
        <v>0</v>
      </c>
      <c r="N53" s="9">
        <v>0</v>
      </c>
      <c r="O53" s="32">
        <f t="shared" si="2"/>
        <v>95.87597125198968</v>
      </c>
      <c r="P53" s="23"/>
      <c r="Q53" s="23"/>
      <c r="R53" s="23"/>
      <c r="S53" s="23"/>
      <c r="T53" s="23"/>
      <c r="U53" s="23"/>
      <c r="V53" s="23"/>
    </row>
    <row r="54" spans="1:22" ht="36.75" customHeight="1">
      <c r="A54" s="10" t="s">
        <v>63</v>
      </c>
      <c r="B54" s="9">
        <f t="shared" si="14"/>
        <v>0</v>
      </c>
      <c r="C54" s="9">
        <v>0</v>
      </c>
      <c r="D54" s="9">
        <v>0</v>
      </c>
      <c r="E54" s="9">
        <v>0</v>
      </c>
      <c r="F54" s="9">
        <f t="shared" si="11"/>
        <v>1317707.62</v>
      </c>
      <c r="G54" s="9">
        <v>1317707.62</v>
      </c>
      <c r="H54" s="9">
        <v>0</v>
      </c>
      <c r="I54" s="9">
        <v>0</v>
      </c>
      <c r="J54" s="9">
        <v>949912.21</v>
      </c>
      <c r="K54" s="9">
        <f t="shared" si="12"/>
        <v>1317707.62</v>
      </c>
      <c r="L54" s="9">
        <v>1317707.62</v>
      </c>
      <c r="M54" s="9">
        <v>0</v>
      </c>
      <c r="N54" s="9">
        <v>0</v>
      </c>
      <c r="O54" s="32">
        <f t="shared" si="2"/>
        <v>100</v>
      </c>
      <c r="P54" s="23"/>
      <c r="Q54" s="23"/>
      <c r="R54" s="23"/>
      <c r="S54" s="23"/>
      <c r="T54" s="23"/>
      <c r="U54" s="23"/>
      <c r="V54" s="23"/>
    </row>
    <row r="55" spans="1:22" ht="36.75" customHeight="1">
      <c r="A55" s="10" t="s">
        <v>73</v>
      </c>
      <c r="B55" s="9">
        <f t="shared" si="14"/>
        <v>0</v>
      </c>
      <c r="C55" s="9">
        <v>0</v>
      </c>
      <c r="D55" s="9">
        <v>0</v>
      </c>
      <c r="E55" s="9">
        <v>0</v>
      </c>
      <c r="F55" s="9">
        <f t="shared" si="11"/>
        <v>11126.86</v>
      </c>
      <c r="G55" s="9">
        <v>11126.86</v>
      </c>
      <c r="H55" s="9">
        <v>0</v>
      </c>
      <c r="I55" s="9">
        <v>0</v>
      </c>
      <c r="J55" s="9"/>
      <c r="K55" s="9">
        <f t="shared" si="12"/>
        <v>12607.78</v>
      </c>
      <c r="L55" s="9">
        <v>6303.89</v>
      </c>
      <c r="M55" s="9">
        <v>6303.89</v>
      </c>
      <c r="N55" s="9">
        <v>0</v>
      </c>
      <c r="O55" s="32">
        <f t="shared" si="2"/>
        <v>56.654707617423064</v>
      </c>
      <c r="P55" s="23"/>
      <c r="Q55" s="23"/>
      <c r="R55" s="23"/>
      <c r="S55" s="23"/>
      <c r="T55" s="23"/>
      <c r="U55" s="23"/>
      <c r="V55" s="23"/>
    </row>
    <row r="56" spans="1:22" ht="30.75" customHeight="1">
      <c r="A56" s="10" t="s">
        <v>29</v>
      </c>
      <c r="B56" s="9">
        <f t="shared" si="14"/>
        <v>20700</v>
      </c>
      <c r="C56" s="9">
        <v>20700</v>
      </c>
      <c r="D56" s="9">
        <v>0</v>
      </c>
      <c r="E56" s="9">
        <v>0</v>
      </c>
      <c r="F56" s="9">
        <f t="shared" si="11"/>
        <v>20341.3</v>
      </c>
      <c r="G56" s="9">
        <v>20341.3</v>
      </c>
      <c r="H56" s="9">
        <v>0</v>
      </c>
      <c r="I56" s="9">
        <v>0</v>
      </c>
      <c r="J56" s="9">
        <v>20391.3</v>
      </c>
      <c r="K56" s="9">
        <f t="shared" si="12"/>
        <v>20337.2</v>
      </c>
      <c r="L56" s="9">
        <v>20337.2</v>
      </c>
      <c r="M56" s="9">
        <v>0</v>
      </c>
      <c r="N56" s="9">
        <v>0</v>
      </c>
      <c r="O56" s="32">
        <f t="shared" si="2"/>
        <v>99.97984396277525</v>
      </c>
      <c r="P56" s="23"/>
      <c r="Q56" s="23"/>
      <c r="R56" s="23"/>
      <c r="S56" s="23"/>
      <c r="T56" s="23"/>
      <c r="U56" s="23"/>
      <c r="V56" s="23"/>
    </row>
    <row r="57" spans="1:22" ht="38.25" customHeight="1">
      <c r="A57" s="10" t="s">
        <v>4</v>
      </c>
      <c r="B57" s="9">
        <f t="shared" si="14"/>
        <v>2500</v>
      </c>
      <c r="C57" s="9">
        <v>2500</v>
      </c>
      <c r="D57" s="9">
        <v>0</v>
      </c>
      <c r="E57" s="9">
        <v>0</v>
      </c>
      <c r="F57" s="9">
        <f t="shared" si="11"/>
        <v>2500</v>
      </c>
      <c r="G57" s="9">
        <v>2500</v>
      </c>
      <c r="H57" s="9">
        <v>0</v>
      </c>
      <c r="I57" s="9">
        <v>0</v>
      </c>
      <c r="J57" s="9">
        <v>2500</v>
      </c>
      <c r="K57" s="9">
        <f t="shared" si="12"/>
        <v>2500</v>
      </c>
      <c r="L57" s="9">
        <v>2500</v>
      </c>
      <c r="M57" s="9">
        <v>0</v>
      </c>
      <c r="N57" s="9">
        <v>0</v>
      </c>
      <c r="O57" s="32">
        <f t="shared" si="2"/>
        <v>100</v>
      </c>
      <c r="P57" s="23"/>
      <c r="Q57" s="23"/>
      <c r="R57" s="23"/>
      <c r="S57" s="23"/>
      <c r="T57" s="23"/>
      <c r="U57" s="23"/>
      <c r="V57" s="23"/>
    </row>
    <row r="58" spans="1:22" ht="48.75" customHeight="1">
      <c r="A58" s="10" t="s">
        <v>16</v>
      </c>
      <c r="B58" s="9">
        <f t="shared" si="14"/>
        <v>200</v>
      </c>
      <c r="C58" s="9">
        <v>200</v>
      </c>
      <c r="D58" s="9">
        <v>0</v>
      </c>
      <c r="E58" s="9">
        <v>0</v>
      </c>
      <c r="F58" s="9">
        <f t="shared" si="11"/>
        <v>200</v>
      </c>
      <c r="G58" s="9">
        <v>200</v>
      </c>
      <c r="H58" s="9">
        <v>0</v>
      </c>
      <c r="I58" s="9">
        <v>0</v>
      </c>
      <c r="J58" s="9">
        <v>200</v>
      </c>
      <c r="K58" s="9">
        <f t="shared" si="12"/>
        <v>200</v>
      </c>
      <c r="L58" s="9">
        <v>200</v>
      </c>
      <c r="M58" s="9">
        <v>0</v>
      </c>
      <c r="N58" s="9">
        <v>0</v>
      </c>
      <c r="O58" s="32">
        <f t="shared" si="2"/>
        <v>100</v>
      </c>
      <c r="P58" s="23"/>
      <c r="Q58" s="23"/>
      <c r="R58" s="23"/>
      <c r="S58" s="23"/>
      <c r="T58" s="23"/>
      <c r="U58" s="23"/>
      <c r="V58" s="23"/>
    </row>
    <row r="59" spans="1:22" ht="36" customHeight="1">
      <c r="A59" s="10" t="s">
        <v>30</v>
      </c>
      <c r="B59" s="9">
        <f t="shared" si="14"/>
        <v>6600</v>
      </c>
      <c r="C59" s="9">
        <v>6600</v>
      </c>
      <c r="D59" s="9">
        <v>0</v>
      </c>
      <c r="E59" s="9">
        <v>0</v>
      </c>
      <c r="F59" s="9">
        <f t="shared" si="11"/>
        <v>8350</v>
      </c>
      <c r="G59" s="9">
        <v>8350</v>
      </c>
      <c r="H59" s="9">
        <v>0</v>
      </c>
      <c r="I59" s="9">
        <v>0</v>
      </c>
      <c r="J59" s="9">
        <v>0</v>
      </c>
      <c r="K59" s="9">
        <f t="shared" si="12"/>
        <v>8350</v>
      </c>
      <c r="L59" s="9">
        <v>8350</v>
      </c>
      <c r="M59" s="9">
        <v>0</v>
      </c>
      <c r="N59" s="9">
        <v>0</v>
      </c>
      <c r="O59" s="32">
        <f t="shared" si="2"/>
        <v>100</v>
      </c>
      <c r="P59" s="23"/>
      <c r="Q59" s="23"/>
      <c r="R59" s="23"/>
      <c r="S59" s="23"/>
      <c r="T59" s="23"/>
      <c r="U59" s="23"/>
      <c r="V59" s="23"/>
    </row>
    <row r="60" spans="1:22" ht="47.25" customHeight="1">
      <c r="A60" s="10" t="s">
        <v>44</v>
      </c>
      <c r="B60" s="9">
        <f t="shared" si="14"/>
        <v>4257906</v>
      </c>
      <c r="C60" s="9">
        <v>4147300</v>
      </c>
      <c r="D60" s="9">
        <v>110606</v>
      </c>
      <c r="E60" s="9">
        <v>0</v>
      </c>
      <c r="F60" s="9">
        <f t="shared" si="11"/>
        <v>4933681.26</v>
      </c>
      <c r="G60" s="9">
        <v>4780075.26</v>
      </c>
      <c r="H60" s="9">
        <f>110606+43000</f>
        <v>153606</v>
      </c>
      <c r="I60" s="9">
        <v>43000</v>
      </c>
      <c r="J60" s="9">
        <v>3444699.26</v>
      </c>
      <c r="K60" s="9">
        <f t="shared" si="12"/>
        <v>4944481.67</v>
      </c>
      <c r="L60" s="9">
        <v>4736653.02</v>
      </c>
      <c r="M60" s="9">
        <f>158337.47+6641.18+42850</f>
        <v>207828.65</v>
      </c>
      <c r="N60" s="9">
        <v>42850</v>
      </c>
      <c r="O60" s="32">
        <f t="shared" si="2"/>
        <v>99.09159923979941</v>
      </c>
      <c r="P60" s="23"/>
      <c r="Q60" s="23"/>
      <c r="R60" s="23"/>
      <c r="S60" s="23"/>
      <c r="T60" s="23"/>
      <c r="U60" s="23"/>
      <c r="V60" s="23"/>
    </row>
    <row r="61" spans="1:22" ht="74.25" customHeight="1">
      <c r="A61" s="36" t="s">
        <v>41</v>
      </c>
      <c r="B61" s="9">
        <f t="shared" si="14"/>
        <v>163425</v>
      </c>
      <c r="C61" s="9">
        <v>163425</v>
      </c>
      <c r="D61" s="9">
        <v>0</v>
      </c>
      <c r="E61" s="9">
        <v>0</v>
      </c>
      <c r="F61" s="9">
        <f t="shared" si="11"/>
        <v>163425</v>
      </c>
      <c r="G61" s="9">
        <v>163425</v>
      </c>
      <c r="H61" s="9">
        <v>0</v>
      </c>
      <c r="I61" s="9">
        <v>0</v>
      </c>
      <c r="J61" s="9">
        <v>119518</v>
      </c>
      <c r="K61" s="9">
        <f t="shared" si="12"/>
        <v>155105.59</v>
      </c>
      <c r="L61" s="9">
        <v>155105.59</v>
      </c>
      <c r="M61" s="9">
        <v>0</v>
      </c>
      <c r="N61" s="9">
        <v>0</v>
      </c>
      <c r="O61" s="32">
        <f t="shared" si="2"/>
        <v>94.90934067615113</v>
      </c>
      <c r="P61" s="23"/>
      <c r="Q61" s="23"/>
      <c r="R61" s="23"/>
      <c r="S61" s="23"/>
      <c r="T61" s="23"/>
      <c r="U61" s="23"/>
      <c r="V61" s="23"/>
    </row>
    <row r="62" spans="1:22" ht="43.5" customHeight="1">
      <c r="A62" s="10" t="s">
        <v>31</v>
      </c>
      <c r="B62" s="9">
        <f t="shared" si="14"/>
        <v>0</v>
      </c>
      <c r="C62" s="9">
        <v>0</v>
      </c>
      <c r="D62" s="9">
        <v>0</v>
      </c>
      <c r="E62" s="9">
        <v>0</v>
      </c>
      <c r="F62" s="9">
        <f t="shared" si="11"/>
        <v>9636017.38</v>
      </c>
      <c r="G62" s="9">
        <v>9636017.38</v>
      </c>
      <c r="H62" s="9">
        <v>0</v>
      </c>
      <c r="I62" s="9">
        <v>0</v>
      </c>
      <c r="J62" s="9">
        <v>7026474.06</v>
      </c>
      <c r="K62" s="9">
        <f t="shared" si="12"/>
        <v>9636017.38</v>
      </c>
      <c r="L62" s="9">
        <v>9636017.38</v>
      </c>
      <c r="M62" s="9">
        <v>0</v>
      </c>
      <c r="N62" s="9">
        <v>0</v>
      </c>
      <c r="O62" s="32">
        <f t="shared" si="2"/>
        <v>100</v>
      </c>
      <c r="P62" s="23"/>
      <c r="Q62" s="23"/>
      <c r="R62" s="23"/>
      <c r="S62" s="23"/>
      <c r="T62" s="23"/>
      <c r="U62" s="23"/>
      <c r="V62" s="23"/>
    </row>
    <row r="63" spans="1:22" ht="27" customHeight="1" hidden="1">
      <c r="A63" s="10" t="s">
        <v>53</v>
      </c>
      <c r="B63" s="9">
        <f t="shared" si="14"/>
        <v>0</v>
      </c>
      <c r="C63" s="9"/>
      <c r="D63" s="9"/>
      <c r="E63" s="9"/>
      <c r="F63" s="9">
        <f t="shared" si="11"/>
        <v>0</v>
      </c>
      <c r="G63" s="9"/>
      <c r="H63" s="9"/>
      <c r="I63" s="9"/>
      <c r="J63" s="9"/>
      <c r="K63" s="9">
        <f t="shared" si="12"/>
        <v>0</v>
      </c>
      <c r="L63" s="9"/>
      <c r="M63" s="9"/>
      <c r="N63" s="9"/>
      <c r="O63" s="32" t="e">
        <f t="shared" si="2"/>
        <v>#DIV/0!</v>
      </c>
      <c r="P63" s="23"/>
      <c r="Q63" s="23"/>
      <c r="R63" s="23"/>
      <c r="S63" s="23"/>
      <c r="T63" s="23"/>
      <c r="U63" s="23"/>
      <c r="V63" s="23"/>
    </row>
    <row r="64" spans="1:22" ht="24" customHeight="1">
      <c r="A64" s="10" t="s">
        <v>7</v>
      </c>
      <c r="B64" s="9">
        <f t="shared" si="14"/>
        <v>37000</v>
      </c>
      <c r="C64" s="9">
        <v>37000</v>
      </c>
      <c r="D64" s="9">
        <v>0</v>
      </c>
      <c r="E64" s="9">
        <v>0</v>
      </c>
      <c r="F64" s="9">
        <f t="shared" si="11"/>
        <v>56900</v>
      </c>
      <c r="G64" s="9">
        <v>56900</v>
      </c>
      <c r="H64" s="9">
        <v>0</v>
      </c>
      <c r="I64" s="9">
        <v>0</v>
      </c>
      <c r="J64" s="9">
        <v>40600</v>
      </c>
      <c r="K64" s="9">
        <f t="shared" si="12"/>
        <v>46900</v>
      </c>
      <c r="L64" s="9">
        <v>46900</v>
      </c>
      <c r="M64" s="9">
        <v>0</v>
      </c>
      <c r="N64" s="9">
        <v>0</v>
      </c>
      <c r="O64" s="32">
        <f t="shared" si="2"/>
        <v>82.42530755711776</v>
      </c>
      <c r="P64" s="23"/>
      <c r="Q64" s="23"/>
      <c r="R64" s="23"/>
      <c r="S64" s="23"/>
      <c r="T64" s="23"/>
      <c r="U64" s="23"/>
      <c r="V64" s="23"/>
    </row>
    <row r="65" spans="1:22" ht="24" customHeight="1">
      <c r="A65" s="10" t="s">
        <v>5</v>
      </c>
      <c r="B65" s="9">
        <f t="shared" si="14"/>
        <v>1434426</v>
      </c>
      <c r="C65" s="9">
        <v>1431480</v>
      </c>
      <c r="D65" s="9">
        <v>2946</v>
      </c>
      <c r="E65" s="9">
        <v>0</v>
      </c>
      <c r="F65" s="9">
        <f t="shared" si="11"/>
        <v>1905281.56</v>
      </c>
      <c r="G65" s="9">
        <v>1653946.56</v>
      </c>
      <c r="H65" s="9">
        <f>2946+248389</f>
        <v>251335</v>
      </c>
      <c r="I65" s="9">
        <v>248389</v>
      </c>
      <c r="J65" s="9">
        <v>1226241.56</v>
      </c>
      <c r="K65" s="9">
        <f t="shared" si="12"/>
        <v>1820340.75</v>
      </c>
      <c r="L65" s="9">
        <v>1560105.81</v>
      </c>
      <c r="M65" s="9">
        <f>5496+6350+248388.94</f>
        <v>260234.94</v>
      </c>
      <c r="N65" s="9">
        <v>248388.94</v>
      </c>
      <c r="O65" s="32">
        <f t="shared" si="2"/>
        <v>94.32625259669817</v>
      </c>
      <c r="P65" s="23"/>
      <c r="Q65" s="23"/>
      <c r="R65" s="23"/>
      <c r="S65" s="23"/>
      <c r="T65" s="23"/>
      <c r="U65" s="23"/>
      <c r="V65" s="23"/>
    </row>
    <row r="66" spans="1:22" ht="24" customHeight="1" hidden="1">
      <c r="A66" s="10" t="s">
        <v>54</v>
      </c>
      <c r="B66" s="9">
        <f t="shared" si="14"/>
        <v>0</v>
      </c>
      <c r="C66" s="9"/>
      <c r="D66" s="9"/>
      <c r="E66" s="9"/>
      <c r="F66" s="9">
        <f t="shared" si="11"/>
        <v>0</v>
      </c>
      <c r="G66" s="9"/>
      <c r="H66" s="9"/>
      <c r="I66" s="9"/>
      <c r="J66" s="9"/>
      <c r="K66" s="9">
        <f t="shared" si="12"/>
        <v>0</v>
      </c>
      <c r="L66" s="9"/>
      <c r="M66" s="9"/>
      <c r="N66" s="9"/>
      <c r="O66" s="32" t="e">
        <f t="shared" si="2"/>
        <v>#DIV/0!</v>
      </c>
      <c r="P66" s="23"/>
      <c r="Q66" s="23"/>
      <c r="R66" s="23"/>
      <c r="S66" s="23"/>
      <c r="T66" s="23"/>
      <c r="U66" s="23"/>
      <c r="V66" s="23"/>
    </row>
    <row r="67" spans="1:22" ht="35.25" customHeight="1">
      <c r="A67" s="36" t="s">
        <v>70</v>
      </c>
      <c r="B67" s="9">
        <f t="shared" si="14"/>
        <v>0</v>
      </c>
      <c r="C67" s="9">
        <v>0</v>
      </c>
      <c r="D67" s="9">
        <v>0</v>
      </c>
      <c r="E67" s="9">
        <v>0</v>
      </c>
      <c r="F67" s="9">
        <f t="shared" si="11"/>
        <v>1266763.04</v>
      </c>
      <c r="G67" s="9">
        <v>1266763.04</v>
      </c>
      <c r="H67" s="9">
        <v>0</v>
      </c>
      <c r="I67" s="9">
        <v>0</v>
      </c>
      <c r="J67" s="9">
        <v>127233</v>
      </c>
      <c r="K67" s="9">
        <f t="shared" si="12"/>
        <v>1183051.92</v>
      </c>
      <c r="L67" s="9">
        <v>1183051.92</v>
      </c>
      <c r="M67" s="9">
        <v>0</v>
      </c>
      <c r="N67" s="9">
        <v>0</v>
      </c>
      <c r="O67" s="32">
        <f t="shared" si="2"/>
        <v>93.39173015341527</v>
      </c>
      <c r="P67" s="23"/>
      <c r="Q67" s="23"/>
      <c r="R67" s="23"/>
      <c r="S67" s="23"/>
      <c r="T67" s="23"/>
      <c r="U67" s="23"/>
      <c r="V67" s="23"/>
    </row>
    <row r="68" spans="1:22" ht="27" customHeight="1">
      <c r="A68" s="10" t="s">
        <v>55</v>
      </c>
      <c r="B68" s="9">
        <f t="shared" si="14"/>
        <v>1000</v>
      </c>
      <c r="C68" s="9">
        <v>1000</v>
      </c>
      <c r="D68" s="9">
        <v>0</v>
      </c>
      <c r="E68" s="9">
        <v>0</v>
      </c>
      <c r="F68" s="9">
        <f t="shared" si="11"/>
        <v>15017.75</v>
      </c>
      <c r="G68" s="9">
        <v>15017.75</v>
      </c>
      <c r="H68" s="9">
        <v>0</v>
      </c>
      <c r="I68" s="9">
        <v>0</v>
      </c>
      <c r="J68" s="9">
        <v>9542.61</v>
      </c>
      <c r="K68" s="9">
        <f t="shared" si="12"/>
        <v>28193.91</v>
      </c>
      <c r="L68" s="9">
        <v>14417.75</v>
      </c>
      <c r="M68" s="9">
        <v>13776.16</v>
      </c>
      <c r="N68" s="9">
        <v>0</v>
      </c>
      <c r="O68" s="32">
        <f t="shared" si="2"/>
        <v>96.00472773884236</v>
      </c>
      <c r="P68" s="23"/>
      <c r="Q68" s="23"/>
      <c r="R68" s="23"/>
      <c r="S68" s="23"/>
      <c r="T68" s="23"/>
      <c r="U68" s="23"/>
      <c r="V68" s="23"/>
    </row>
    <row r="69" spans="1:22" ht="31.5" customHeight="1">
      <c r="A69" s="10" t="s">
        <v>65</v>
      </c>
      <c r="B69" s="9">
        <f t="shared" si="14"/>
        <v>16677470</v>
      </c>
      <c r="C69" s="9">
        <f>C40+C41+C42+C63+C64+C65+C67+C68</f>
        <v>16563915</v>
      </c>
      <c r="D69" s="9">
        <f>D40+D41+D42+D64+D65+D67+D68</f>
        <v>113555</v>
      </c>
      <c r="E69" s="9">
        <f>E40+E41+E42+E64+E65+E67+E68</f>
        <v>0</v>
      </c>
      <c r="F69" s="9">
        <f t="shared" si="11"/>
        <v>118583850.34000002</v>
      </c>
      <c r="G69" s="9">
        <f>G40+G41+G42+G63+G64+G65+G66+G67+G68</f>
        <v>117234540.75000001</v>
      </c>
      <c r="H69" s="9">
        <f>H40+H41+H42+H63+H64+H65+H66+H67+H68</f>
        <v>1349309.59</v>
      </c>
      <c r="I69" s="9">
        <f>I40+I41+I42+I63+I64+I65+I66+I67+I68</f>
        <v>1235754.5899999999</v>
      </c>
      <c r="J69" s="9">
        <f>J40+J41+J42+J63+J64+J65+J66+J67+J68</f>
        <v>86274586.85</v>
      </c>
      <c r="K69" s="9">
        <f t="shared" si="12"/>
        <v>117375341.47000001</v>
      </c>
      <c r="L69" s="9">
        <f>L40+L41+L42+L63+L64+L65+L66+L67+L68</f>
        <v>116681734.24000001</v>
      </c>
      <c r="M69" s="9">
        <f>M40+M41+M42+M63+M64+M65+M66+M67+M68</f>
        <v>693607.2300000001</v>
      </c>
      <c r="N69" s="9">
        <f>N40+N41+N42+N63+N64+N65+N66+N67+N68</f>
        <v>493143.53</v>
      </c>
      <c r="O69" s="32">
        <f t="shared" si="2"/>
        <v>99.52846106065374</v>
      </c>
      <c r="P69" s="23"/>
      <c r="Q69" s="23"/>
      <c r="R69" s="23"/>
      <c r="S69" s="23"/>
      <c r="T69" s="23"/>
      <c r="U69" s="23"/>
      <c r="V69" s="23"/>
    </row>
    <row r="70" spans="2:15" s="22" customFormat="1" ht="27.75">
      <c r="B70" s="20"/>
      <c r="C70" s="20"/>
      <c r="D70" s="20"/>
      <c r="E70" s="20"/>
      <c r="F70" s="20"/>
      <c r="G70" s="20"/>
      <c r="H70" s="20"/>
      <c r="I70" s="20"/>
      <c r="J70" s="20"/>
      <c r="K70" s="21"/>
      <c r="L70" s="24"/>
      <c r="M70" s="21"/>
      <c r="N70" s="21"/>
      <c r="O70" s="33"/>
    </row>
    <row r="71" spans="1:14" s="4" customFormat="1" ht="120" customHeight="1">
      <c r="A71" s="4" t="s">
        <v>56</v>
      </c>
      <c r="K71" s="4" t="s">
        <v>18</v>
      </c>
      <c r="M71" s="5"/>
      <c r="N71" s="6"/>
    </row>
    <row r="72" spans="1:14" s="28" customFormat="1" ht="32.25" customHeight="1" hidden="1">
      <c r="A72" s="38" t="s">
        <v>67</v>
      </c>
      <c r="M72" s="26"/>
      <c r="N72" s="27"/>
    </row>
    <row r="73" spans="1:14" s="28" customFormat="1" ht="32.25" customHeight="1">
      <c r="A73" s="29"/>
      <c r="B73" s="30"/>
      <c r="C73" s="30"/>
      <c r="D73" s="30"/>
      <c r="E73" s="30"/>
      <c r="F73" s="30"/>
      <c r="G73" s="30"/>
      <c r="I73" s="30"/>
      <c r="J73" s="30"/>
      <c r="K73" s="31"/>
      <c r="L73" s="30"/>
      <c r="M73" s="31"/>
      <c r="N73" s="31"/>
    </row>
    <row r="74" s="28" customFormat="1" ht="35.25">
      <c r="K74" s="30"/>
    </row>
    <row r="75" spans="1:14" s="4" customFormat="1" ht="32.25">
      <c r="A75" s="5"/>
      <c r="B75" s="5"/>
      <c r="C75" s="5"/>
      <c r="D75" s="5"/>
      <c r="E75" s="5"/>
      <c r="F75" s="5"/>
      <c r="G75" s="5"/>
      <c r="H75" s="5"/>
      <c r="I75" s="5"/>
      <c r="J75" s="5"/>
      <c r="K75" s="5"/>
      <c r="L75" s="5"/>
      <c r="M75" s="6"/>
      <c r="N75" s="6"/>
    </row>
    <row r="76" spans="2:4" ht="22.5">
      <c r="B76" s="3"/>
      <c r="C76" s="3"/>
      <c r="D76" s="3"/>
    </row>
    <row r="77" spans="2:4" ht="22.5">
      <c r="B77" s="3"/>
      <c r="C77" s="3"/>
      <c r="D77" s="3"/>
    </row>
    <row r="78" spans="1:12" ht="32.25">
      <c r="A78" s="41"/>
      <c r="B78" s="41"/>
      <c r="C78" s="41"/>
      <c r="D78" s="5"/>
      <c r="E78" s="5"/>
      <c r="F78" s="5"/>
      <c r="G78" s="5"/>
      <c r="H78" s="5"/>
      <c r="I78" s="5"/>
      <c r="J78" s="5"/>
      <c r="K78" s="5"/>
      <c r="L78" s="5"/>
    </row>
  </sheetData>
  <sheetProtection/>
  <mergeCells count="25">
    <mergeCell ref="M10:M12"/>
    <mergeCell ref="N10:N12"/>
    <mergeCell ref="K8:K12"/>
    <mergeCell ref="L8:N8"/>
    <mergeCell ref="D9:E9"/>
    <mergeCell ref="C8:E8"/>
    <mergeCell ref="F8:F12"/>
    <mergeCell ref="G8:I8"/>
    <mergeCell ref="J8:J12"/>
    <mergeCell ref="C9:C12"/>
    <mergeCell ref="O9:O12"/>
    <mergeCell ref="D10:D12"/>
    <mergeCell ref="E10:E12"/>
    <mergeCell ref="H10:H12"/>
    <mergeCell ref="I10:I12"/>
    <mergeCell ref="G9:G12"/>
    <mergeCell ref="H9:I9"/>
    <mergeCell ref="L9:L12"/>
    <mergeCell ref="M9:N9"/>
    <mergeCell ref="A78:C78"/>
    <mergeCell ref="K1:L1"/>
    <mergeCell ref="A5:N5"/>
    <mergeCell ref="A6:N6"/>
    <mergeCell ref="A8:A12"/>
    <mergeCell ref="B8:B12"/>
  </mergeCells>
  <printOptions/>
  <pageMargins left="0.7874015748031497" right="0.7874015748031497" top="1.1811023622047245" bottom="0.4330708661417323" header="0.31496062992125984" footer="0.31496062992125984"/>
  <pageSetup horizontalDpi="600" verticalDpi="600" orientation="landscape" paperSize="9" scale="42" r:id="rId1"/>
  <headerFooter differentOddEven="1" differentFirst="1" scaleWithDoc="0">
    <oddHeader>&amp;C&amp;"Bookman Old Style,обычный" 3</oddHeader>
    <evenHeader>&amp;C&amp;"Bookman Old Style,обычный" 2</evenHeader>
  </headerFooter>
  <rowBreaks count="3" manualBreakCount="3">
    <brk id="30" max="13" man="1"/>
    <brk id="56" max="13" man="1"/>
    <brk id="7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2016-02-12T12:05:43Z</cp:lastPrinted>
  <dcterms:created xsi:type="dcterms:W3CDTF">2003-04-15T08:42:08Z</dcterms:created>
  <dcterms:modified xsi:type="dcterms:W3CDTF">2016-02-18T10:28:28Z</dcterms:modified>
  <cp:category/>
  <cp:version/>
  <cp:contentType/>
  <cp:contentStatus/>
</cp:coreProperties>
</file>