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0"/>
  </bookViews>
  <sheets>
    <sheet name="Виконання 2018-2022" sheetId="1" r:id="rId1"/>
    <sheet name="Виконання,проект,прогноз" sheetId="2" r:id="rId2"/>
  </sheets>
  <definedNames>
    <definedName name="_xlnm.Print_Titles" localSheetId="0">'Виконання 2018-2022'!$7:$9</definedName>
    <definedName name="_xlnm.Print_Area" localSheetId="0">'Виконання 2018-2022'!$A$4:$H$31</definedName>
    <definedName name="_xlnm.Print_Area" localSheetId="1">'Виконання,проект,прогноз'!$A$1:$L$29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H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<sst xmlns="http://schemas.openxmlformats.org/spreadsheetml/2006/main" count="58" uniqueCount="45">
  <si>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</si>
  <si>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</si>
  <si>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</si>
  <si>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</si>
  <si>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</si>
  <si>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</si>
  <si>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</si>
  <si>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</si>
  <si>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самоврядування</t>
  </si>
  <si>
    <t>Інші видатки</t>
  </si>
  <si>
    <t>Органи місцевого самоврядування</t>
  </si>
  <si>
    <t>тис.грн.</t>
  </si>
  <si>
    <t>Доходи</t>
  </si>
  <si>
    <t>проект</t>
  </si>
  <si>
    <t xml:space="preserve">план уточнений </t>
  </si>
  <si>
    <t>Територіальний центр</t>
  </si>
  <si>
    <t>грн.</t>
  </si>
  <si>
    <t>УСЬОГО</t>
  </si>
  <si>
    <t>Усього видатків</t>
  </si>
  <si>
    <t>у тому числі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</si>
  <si>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</si>
  <si>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</si>
  <si>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</si>
  <si>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РАЗОМ</t>
  </si>
  <si>
    <t>звіт</t>
  </si>
  <si>
    <t>очікуване виконання</t>
  </si>
  <si>
    <t>Соціальний захист та соціальне забезпечення</t>
  </si>
  <si>
    <t>Поточні трансферти населенню          2730</t>
  </si>
  <si>
    <t>Заробітна плата                                    2110</t>
  </si>
  <si>
    <t>Нарахування на зарплату                     2120</t>
  </si>
  <si>
    <t>Енергоносії                                          2270</t>
  </si>
  <si>
    <t>Органи управління, житлово-комунальне господарство</t>
  </si>
  <si>
    <t>Культура, фізична культура і спорт</t>
  </si>
  <si>
    <t xml:space="preserve">Харчування      </t>
  </si>
  <si>
    <t xml:space="preserve">Медикаменти                                       </t>
  </si>
  <si>
    <t>Найменування видатків</t>
  </si>
  <si>
    <t>КЕКВ</t>
  </si>
  <si>
    <t>Соціальні виплати за рахунок міжбюджетних трансфертів</t>
  </si>
  <si>
    <t>Разом видатків</t>
  </si>
  <si>
    <t xml:space="preserve">Начальник фінансового відділу    </t>
  </si>
  <si>
    <t xml:space="preserve">                                                                          </t>
  </si>
  <si>
    <t xml:space="preserve">   Яна Зубко</t>
  </si>
  <si>
    <t>(звіт, очікуване виконання, проект)</t>
  </si>
  <si>
    <t xml:space="preserve">Начальник фінансового відділу                                                                        </t>
  </si>
  <si>
    <t xml:space="preserve">  Яна Зубко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</si>
</sst>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0.0%"/>
    <numFmt numFmtId="218" formatCode="yyyy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5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Bookman Old Style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0"/>
      <name val="Bookman Old Styl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16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16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21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212" fontId="3" fillId="0" borderId="0" xfId="0" applyNumberFormat="1" applyFont="1" applyFill="1" applyAlignment="1">
      <alignment horizontal="left"/>
    </xf>
    <xf numFmtId="21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21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5" fontId="10" fillId="0" borderId="10" xfId="59" applyFont="1" applyFill="1" applyBorder="1" applyAlignment="1">
      <alignment horizontal="right" vertical="center"/>
    </xf>
    <xf numFmtId="205" fontId="10" fillId="0" borderId="10" xfId="59" applyFont="1" applyFill="1" applyBorder="1" applyAlignment="1">
      <alignment horizontal="right" vertical="center" wrapText="1"/>
    </xf>
    <xf numFmtId="205" fontId="11" fillId="0" borderId="10" xfId="59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/>
    </xf>
    <xf numFmtId="205" fontId="12" fillId="0" borderId="10" xfId="59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205" fontId="10" fillId="0" borderId="10" xfId="59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view="pageBreakPreview" zoomScaleSheetLayoutView="100" zoomScalePageLayoutView="0" workbookViewId="0" topLeftCell="A4">
      <pane ySplit="5" topLeftCell="A19" activePane="bottomLeft" state="frozen"/>
      <selection pane="topLeft" activeCell="A4" sqref="A4"/>
      <selection pane="bottomLeft" activeCell="A26" sqref="A26"/>
    </sheetView>
  </sheetViews>
  <sheetFormatPr defaultColWidth="9.140625" defaultRowHeight="12.75"/>
  <cols>
    <col min="1" max="1" width="34.8515625" style="1" customWidth="1"/>
    <col min="2" max="8" width="20.7109375" style="1" customWidth="1"/>
    <col min="9" max="9" width="21.421875" style="1" customWidth="1"/>
    <col min="10" max="16384" width="9.140625" style="1" customWidth="1"/>
  </cols>
  <sheetData>
    <row r="4" spans="1:8" ht="20.25" customHeight="1">
      <c r="A4" s="45" t="s">
        <v>21</v>
      </c>
      <c r="B4" s="45"/>
      <c r="C4" s="45"/>
      <c r="D4" s="45"/>
      <c r="E4" s="45"/>
      <c r="F4" s="45"/>
      <c r="G4" s="45"/>
      <c r="H4" s="45"/>
    </row>
    <row r="5" spans="1:8" ht="17.25" customHeight="1">
      <c r="A5" s="46" t="s">
        <v>20</v>
      </c>
      <c r="B5" s="46"/>
      <c r="C5" s="46"/>
      <c r="D5" s="46"/>
      <c r="E5" s="46"/>
      <c r="F5" s="46"/>
      <c r="G5" s="46"/>
      <c r="H5" s="46"/>
    </row>
    <row r="6" spans="1:8" ht="18">
      <c r="A6" s="3"/>
      <c r="B6" s="3"/>
      <c r="C6" s="3"/>
      <c r="D6" s="3"/>
      <c r="E6" s="3"/>
      <c r="F6" s="3"/>
      <c r="G6" s="3"/>
      <c r="H6" s="2" t="s">
        <v>16</v>
      </c>
    </row>
    <row r="7" spans="1:8" ht="53.25" customHeight="1">
      <c r="A7" s="49" t="s">
        <v>0</v>
      </c>
      <c r="B7" s="47">
        <v>2018</v>
      </c>
      <c r="C7" s="48"/>
      <c r="D7" s="47">
        <v>2019</v>
      </c>
      <c r="E7" s="48"/>
      <c r="F7" s="40">
        <v>2020</v>
      </c>
      <c r="G7" s="12">
        <v>2021</v>
      </c>
      <c r="H7" s="12">
        <v>2022</v>
      </c>
    </row>
    <row r="8" spans="1:8" ht="36">
      <c r="A8" s="50"/>
      <c r="B8" s="5" t="s">
        <v>14</v>
      </c>
      <c r="C8" s="12" t="s">
        <v>24</v>
      </c>
      <c r="D8" s="5" t="s">
        <v>14</v>
      </c>
      <c r="E8" s="12" t="s">
        <v>25</v>
      </c>
      <c r="F8" s="12" t="s">
        <v>13</v>
      </c>
      <c r="G8" s="12" t="s">
        <v>13</v>
      </c>
      <c r="H8" s="12" t="s">
        <v>13</v>
      </c>
    </row>
    <row r="9" spans="1:8" s="32" customFormat="1" ht="12.75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</row>
    <row r="10" spans="1:8" ht="12.75" customHeight="1" hidden="1">
      <c r="A10" s="4"/>
      <c r="B10" s="4"/>
      <c r="C10" s="4"/>
      <c r="D10" s="4"/>
      <c r="E10" s="4"/>
      <c r="F10" s="4"/>
      <c r="G10" s="4"/>
      <c r="H10" s="4"/>
    </row>
    <row r="11" spans="1:8" ht="20.25" customHeight="1" hidden="1">
      <c r="A11" s="4" t="s">
        <v>12</v>
      </c>
      <c r="B11" s="4"/>
      <c r="C11" s="4"/>
      <c r="D11" s="4"/>
      <c r="E11" s="4"/>
      <c r="F11" s="4"/>
      <c r="G11" s="4"/>
      <c r="H11" s="4"/>
    </row>
    <row r="12" spans="1:8" ht="13.5" customHeight="1" hidden="1" thickBot="1">
      <c r="A12" s="4"/>
      <c r="B12" s="4"/>
      <c r="C12" s="4"/>
      <c r="D12" s="4"/>
      <c r="E12" s="4"/>
      <c r="F12" s="4"/>
      <c r="G12" s="4"/>
      <c r="H12" s="4"/>
    </row>
    <row r="13" spans="1:8" ht="16.5">
      <c r="A13" s="21" t="s">
        <v>1</v>
      </c>
      <c r="B13" s="35">
        <f>SUM(B14:B15)</f>
        <v>138200</v>
      </c>
      <c r="C13" s="35">
        <f>SUM(C14:C15)</f>
        <v>138200</v>
      </c>
      <c r="D13" s="35">
        <f>SUM(D14:D15)</f>
        <v>208500</v>
      </c>
      <c r="E13" s="35">
        <f>SUM(E14:E15)</f>
        <v>208500</v>
      </c>
      <c r="F13" s="35">
        <f>SUM(F14:F15)</f>
        <v>407850</v>
      </c>
      <c r="G13" s="35">
        <f>F13*105.3%</f>
        <v>429466.05</v>
      </c>
      <c r="H13" s="35">
        <f>G13*105.1%</f>
        <v>451368.81854999997</v>
      </c>
    </row>
    <row r="14" spans="1:8" ht="16.5">
      <c r="A14" s="22" t="s">
        <v>2</v>
      </c>
      <c r="B14" s="35">
        <v>92600</v>
      </c>
      <c r="C14" s="35">
        <v>92600</v>
      </c>
      <c r="D14" s="35">
        <v>159500</v>
      </c>
      <c r="E14" s="35">
        <v>159500</v>
      </c>
      <c r="F14" s="35">
        <f>168270+187880</f>
        <v>356150</v>
      </c>
      <c r="G14" s="35">
        <f aca="true" t="shared" si="0" ref="G14:G27">F14*105.3%</f>
        <v>375025.94999999995</v>
      </c>
      <c r="H14" s="35">
        <f aca="true" t="shared" si="1" ref="H14:H21">G14*105.1%</f>
        <v>394152.2734499999</v>
      </c>
    </row>
    <row r="15" spans="1:9" ht="16.5">
      <c r="A15" s="22" t="s">
        <v>3</v>
      </c>
      <c r="B15" s="35">
        <v>45600</v>
      </c>
      <c r="C15" s="35">
        <v>45600</v>
      </c>
      <c r="D15" s="35">
        <v>49000</v>
      </c>
      <c r="E15" s="35">
        <v>49000</v>
      </c>
      <c r="F15" s="35">
        <v>51700</v>
      </c>
      <c r="G15" s="35">
        <f t="shared" si="0"/>
        <v>54440.1</v>
      </c>
      <c r="H15" s="35">
        <f t="shared" si="1"/>
        <v>57216.545099999996</v>
      </c>
      <c r="I15" s="15"/>
    </row>
    <row r="16" spans="1:8" ht="16.5">
      <c r="A16" s="21" t="s">
        <v>4</v>
      </c>
      <c r="B16" s="35">
        <f>SUM(B18:B21)</f>
        <v>9032847</v>
      </c>
      <c r="C16" s="35">
        <f>SUM(C18:C21)</f>
        <v>9026465.940000001</v>
      </c>
      <c r="D16" s="35">
        <f>SUM(D18:D21)</f>
        <v>10420490</v>
      </c>
      <c r="E16" s="35">
        <f>SUM(E18:E21)</f>
        <v>10420490</v>
      </c>
      <c r="F16" s="35">
        <f>SUM(F18:F21)</f>
        <v>12334039</v>
      </c>
      <c r="G16" s="35">
        <f t="shared" si="0"/>
        <v>12987743.067</v>
      </c>
      <c r="H16" s="35">
        <f t="shared" si="1"/>
        <v>13650117.963417</v>
      </c>
    </row>
    <row r="17" spans="1:8" ht="16.5">
      <c r="A17" s="21" t="s">
        <v>19</v>
      </c>
      <c r="B17" s="35"/>
      <c r="C17" s="35"/>
      <c r="D17" s="35"/>
      <c r="E17" s="35"/>
      <c r="F17" s="35"/>
      <c r="G17" s="35">
        <f t="shared" si="0"/>
        <v>0</v>
      </c>
      <c r="H17" s="35">
        <f t="shared" si="1"/>
        <v>0</v>
      </c>
    </row>
    <row r="18" spans="1:8" ht="15" customHeight="1" hidden="1">
      <c r="A18" s="22" t="s">
        <v>5</v>
      </c>
      <c r="B18" s="35"/>
      <c r="C18" s="35"/>
      <c r="D18" s="35"/>
      <c r="E18" s="35"/>
      <c r="F18" s="35"/>
      <c r="G18" s="35">
        <f t="shared" si="0"/>
        <v>0</v>
      </c>
      <c r="H18" s="35">
        <f t="shared" si="1"/>
        <v>0</v>
      </c>
    </row>
    <row r="19" spans="1:8" ht="16.5">
      <c r="A19" s="22" t="s">
        <v>15</v>
      </c>
      <c r="B19" s="35">
        <v>7809600</v>
      </c>
      <c r="C19" s="35">
        <v>7809371.78</v>
      </c>
      <c r="D19" s="35">
        <v>8870215</v>
      </c>
      <c r="E19" s="35">
        <v>8870215</v>
      </c>
      <c r="F19" s="35">
        <v>10501000</v>
      </c>
      <c r="G19" s="35">
        <f t="shared" si="0"/>
        <v>11057553</v>
      </c>
      <c r="H19" s="35">
        <f t="shared" si="1"/>
        <v>11621488.203</v>
      </c>
    </row>
    <row r="20" spans="1:8" ht="16.5">
      <c r="A20" s="22" t="s">
        <v>6</v>
      </c>
      <c r="B20" s="35">
        <v>177650</v>
      </c>
      <c r="C20" s="35">
        <v>176737.86</v>
      </c>
      <c r="D20" s="35">
        <v>203860</v>
      </c>
      <c r="E20" s="35">
        <v>203860</v>
      </c>
      <c r="F20" s="35">
        <v>215399</v>
      </c>
      <c r="G20" s="35">
        <f t="shared" si="0"/>
        <v>226815.147</v>
      </c>
      <c r="H20" s="35">
        <f t="shared" si="1"/>
        <v>238382.71949699998</v>
      </c>
    </row>
    <row r="21" spans="1:8" ht="16.5">
      <c r="A21" s="22" t="s">
        <v>7</v>
      </c>
      <c r="B21" s="35">
        <v>1045597</v>
      </c>
      <c r="C21" s="35">
        <v>1040356.3</v>
      </c>
      <c r="D21" s="35">
        <v>1346415</v>
      </c>
      <c r="E21" s="35">
        <v>1346415</v>
      </c>
      <c r="F21" s="35">
        <v>1617640</v>
      </c>
      <c r="G21" s="35">
        <f t="shared" si="0"/>
        <v>1703374.92</v>
      </c>
      <c r="H21" s="35">
        <f t="shared" si="1"/>
        <v>1790247.0409199998</v>
      </c>
    </row>
    <row r="22" spans="1:9" ht="41.25" customHeight="1">
      <c r="A22" s="43" t="s">
        <v>10</v>
      </c>
      <c r="B22" s="36">
        <v>27436387</v>
      </c>
      <c r="C22" s="44">
        <v>27417982.7</v>
      </c>
      <c r="D22" s="36">
        <v>31604980</v>
      </c>
      <c r="E22" s="36">
        <v>31604980</v>
      </c>
      <c r="F22" s="44">
        <v>36147290</v>
      </c>
      <c r="G22" s="35">
        <f t="shared" si="0"/>
        <v>38063096.37</v>
      </c>
      <c r="H22" s="44">
        <f>G22*105.1%</f>
        <v>40004314.28486999</v>
      </c>
      <c r="I22" s="14"/>
    </row>
    <row r="23" spans="1:8" ht="22.5" customHeight="1" hidden="1" thickBot="1">
      <c r="A23" s="43" t="s">
        <v>8</v>
      </c>
      <c r="B23" s="36"/>
      <c r="C23" s="44"/>
      <c r="D23" s="36"/>
      <c r="E23" s="36"/>
      <c r="F23" s="44"/>
      <c r="G23" s="35">
        <f t="shared" si="0"/>
        <v>0</v>
      </c>
      <c r="H23" s="44"/>
    </row>
    <row r="24" spans="1:9" ht="22.5" customHeight="1">
      <c r="A24" s="23" t="s">
        <v>9</v>
      </c>
      <c r="B24" s="36">
        <v>1749422.6</v>
      </c>
      <c r="C24" s="36">
        <v>1747441.71</v>
      </c>
      <c r="D24" s="36">
        <v>4011072</v>
      </c>
      <c r="E24" s="36">
        <v>4011072</v>
      </c>
      <c r="F24" s="36">
        <f>6405400+2225244</f>
        <v>8630644</v>
      </c>
      <c r="G24" s="35">
        <f t="shared" si="0"/>
        <v>9088068.132</v>
      </c>
      <c r="H24" s="36">
        <f>G24*105.1%</f>
        <v>9551559.606731998</v>
      </c>
      <c r="I24" s="13"/>
    </row>
    <row r="25" spans="1:8" ht="16.5">
      <c r="A25" s="24" t="s">
        <v>18</v>
      </c>
      <c r="B25" s="37">
        <f aca="true" t="shared" si="2" ref="B25:H25">B22+B16+B13+B24</f>
        <v>38356856.6</v>
      </c>
      <c r="C25" s="37">
        <f t="shared" si="2"/>
        <v>38330090.35</v>
      </c>
      <c r="D25" s="37">
        <f t="shared" si="2"/>
        <v>46245042</v>
      </c>
      <c r="E25" s="37">
        <f t="shared" si="2"/>
        <v>46245042</v>
      </c>
      <c r="F25" s="37">
        <f>F22+F16+F13+F24</f>
        <v>57519823</v>
      </c>
      <c r="G25" s="37">
        <f>G22+G16+G13+G24</f>
        <v>60568373.618999995</v>
      </c>
      <c r="H25" s="37">
        <f t="shared" si="2"/>
        <v>63657360.67356899</v>
      </c>
    </row>
    <row r="26" spans="1:8" ht="36.75" customHeight="1">
      <c r="A26" s="41" t="s">
        <v>37</v>
      </c>
      <c r="B26" s="35">
        <v>273082311.82</v>
      </c>
      <c r="C26" s="35">
        <v>272032035.28</v>
      </c>
      <c r="D26" s="35">
        <f>179180004.73+582530.37</f>
        <v>179762535.1</v>
      </c>
      <c r="E26" s="35">
        <f>176832424.24+582530.37</f>
        <v>177414954.61</v>
      </c>
      <c r="F26" s="35">
        <v>0</v>
      </c>
      <c r="G26" s="35">
        <f t="shared" si="0"/>
        <v>0</v>
      </c>
      <c r="H26" s="36">
        <f>G26*105.1%</f>
        <v>0</v>
      </c>
    </row>
    <row r="27" spans="1:8" s="17" customFormat="1" ht="17.25">
      <c r="A27" s="38" t="s">
        <v>38</v>
      </c>
      <c r="B27" s="39">
        <f aca="true" t="shared" si="3" ref="B27:H27">B25+B26</f>
        <v>311439168.42</v>
      </c>
      <c r="C27" s="39">
        <f t="shared" si="3"/>
        <v>310362125.63</v>
      </c>
      <c r="D27" s="39">
        <f t="shared" si="3"/>
        <v>226007577.1</v>
      </c>
      <c r="E27" s="39">
        <f t="shared" si="3"/>
        <v>223659996.61</v>
      </c>
      <c r="F27" s="39">
        <f t="shared" si="3"/>
        <v>57519823</v>
      </c>
      <c r="G27" s="39">
        <f t="shared" si="0"/>
        <v>60568373.618999995</v>
      </c>
      <c r="H27" s="39">
        <f t="shared" si="3"/>
        <v>63657360.67356899</v>
      </c>
    </row>
    <row r="28" spans="1:8" ht="18">
      <c r="A28" s="19"/>
      <c r="B28" s="20"/>
      <c r="C28" s="20"/>
      <c r="D28" s="20"/>
      <c r="E28" s="20"/>
      <c r="F28" s="20"/>
      <c r="G28" s="20"/>
      <c r="H28" s="20"/>
    </row>
    <row r="29" spans="1:8" ht="18">
      <c r="A29" s="3"/>
      <c r="B29" s="3"/>
      <c r="C29" s="3"/>
      <c r="D29" s="3"/>
      <c r="E29" s="3"/>
      <c r="F29" s="3"/>
      <c r="G29" s="3"/>
      <c r="H29" s="3"/>
    </row>
    <row r="30" spans="1:8" s="17" customFormat="1" ht="21" customHeight="1">
      <c r="A30" s="42" t="s">
        <v>43</v>
      </c>
      <c r="B30" s="42"/>
      <c r="C30" s="27"/>
      <c r="D30" s="27"/>
      <c r="E30" s="27"/>
      <c r="F30" s="27"/>
      <c r="G30" s="27" t="s">
        <v>44</v>
      </c>
      <c r="H30" s="27"/>
    </row>
    <row r="31" spans="1:8" ht="18">
      <c r="A31" s="3"/>
      <c r="B31" s="3"/>
      <c r="C31" s="3"/>
      <c r="D31" s="3"/>
      <c r="E31" s="3"/>
      <c r="F31" s="3"/>
      <c r="G31" s="3"/>
      <c r="H31" s="3"/>
    </row>
  </sheetData>
  <sheetProtection/>
  <mergeCells count="10">
    <mergeCell ref="A30:B30"/>
    <mergeCell ref="A22:A23"/>
    <mergeCell ref="C22:C23"/>
    <mergeCell ref="H22:H23"/>
    <mergeCell ref="A4:H4"/>
    <mergeCell ref="A5:H5"/>
    <mergeCell ref="B7:C7"/>
    <mergeCell ref="D7:E7"/>
    <mergeCell ref="A7:A8"/>
    <mergeCell ref="F22:F23"/>
  </mergeCells>
  <printOptions/>
  <pageMargins left="1.1811023622047245" right="0.3937007874015748" top="1.1811023622047245" bottom="0.3937007874015748" header="0.31496062992125984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A4" sqref="A4:L4"/>
    </sheetView>
  </sheetViews>
  <sheetFormatPr defaultColWidth="9.140625" defaultRowHeight="12.75"/>
  <cols>
    <col min="1" max="1" width="38.00390625" style="3" customWidth="1"/>
    <col min="2" max="2" width="13.7109375" style="3" customWidth="1"/>
    <col min="3" max="12" width="13.28125" style="3" customWidth="1"/>
    <col min="13" max="20" width="10.7109375" style="3" customWidth="1"/>
    <col min="21" max="22" width="8.7109375" style="3" customWidth="1"/>
    <col min="23" max="16384" width="9.140625" style="3" customWidth="1"/>
  </cols>
  <sheetData>
    <row r="1" spans="2:9" ht="18.75">
      <c r="B1" s="8"/>
      <c r="C1" s="8"/>
      <c r="D1" s="8"/>
      <c r="E1" s="8"/>
      <c r="F1" s="8"/>
      <c r="G1" s="8"/>
      <c r="H1" s="8"/>
      <c r="I1" s="8"/>
    </row>
    <row r="2" spans="1:12" ht="20.2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0.25" customHeight="1">
      <c r="A4" s="52" t="s">
        <v>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ht="18.75"/>
    <row r="6" ht="18.75">
      <c r="L6" s="3" t="s">
        <v>11</v>
      </c>
    </row>
    <row r="7" spans="1:16" ht="55.5" customHeight="1">
      <c r="A7" s="53" t="s">
        <v>35</v>
      </c>
      <c r="B7" s="53" t="s">
        <v>36</v>
      </c>
      <c r="C7" s="55" t="s">
        <v>17</v>
      </c>
      <c r="D7" s="56"/>
      <c r="E7" s="56"/>
      <c r="F7" s="56"/>
      <c r="G7" s="57"/>
      <c r="H7" s="60" t="s">
        <v>26</v>
      </c>
      <c r="I7" s="60"/>
      <c r="J7" s="60"/>
      <c r="K7" s="60"/>
      <c r="L7" s="60"/>
      <c r="M7" s="59"/>
      <c r="N7" s="59"/>
      <c r="O7" s="59"/>
      <c r="P7" s="59"/>
    </row>
    <row r="8" spans="1:16" ht="21" customHeight="1">
      <c r="A8" s="54"/>
      <c r="B8" s="54"/>
      <c r="C8" s="34">
        <v>2018</v>
      </c>
      <c r="D8" s="34">
        <v>2019</v>
      </c>
      <c r="E8" s="34">
        <v>2020</v>
      </c>
      <c r="F8" s="34">
        <v>2021</v>
      </c>
      <c r="G8" s="34">
        <v>2022</v>
      </c>
      <c r="H8" s="34">
        <v>2018</v>
      </c>
      <c r="I8" s="34">
        <v>2019</v>
      </c>
      <c r="J8" s="34">
        <v>2020</v>
      </c>
      <c r="K8" s="34">
        <v>2021</v>
      </c>
      <c r="L8" s="34">
        <v>2022</v>
      </c>
      <c r="M8" s="8"/>
      <c r="N8" s="8"/>
      <c r="O8" s="8"/>
      <c r="P8" s="9"/>
    </row>
    <row r="9" spans="1:16" ht="21" customHeight="1">
      <c r="A9" s="6" t="s">
        <v>28</v>
      </c>
      <c r="B9" s="10">
        <v>2110</v>
      </c>
      <c r="C9" s="11">
        <f aca="true" t="shared" si="0" ref="C9:C14">H9+M9+M20+C32+H20+C20</f>
        <v>25629.5</v>
      </c>
      <c r="D9" s="11">
        <f aca="true" t="shared" si="1" ref="D9:D14">I9+N9+N20+D32+I20+D20</f>
        <v>29351.2</v>
      </c>
      <c r="E9" s="11">
        <f aca="true" t="shared" si="2" ref="E9:E14">J9+O9+O20+E32+J20+E20</f>
        <v>34612.2</v>
      </c>
      <c r="F9" s="11">
        <f aca="true" t="shared" si="3" ref="F9:G14">K9+F20+K20</f>
        <v>36446.64659999999</v>
      </c>
      <c r="G9" s="11">
        <f t="shared" si="3"/>
        <v>38305.42557659999</v>
      </c>
      <c r="H9" s="11">
        <f>5985.2</f>
        <v>5985.2</v>
      </c>
      <c r="I9" s="7">
        <v>6787.5</v>
      </c>
      <c r="J9" s="7">
        <v>8047.6</v>
      </c>
      <c r="K9" s="7">
        <f aca="true" t="shared" si="4" ref="K9:K14">J9*105.3%</f>
        <v>8474.1228</v>
      </c>
      <c r="L9" s="7">
        <f aca="true" t="shared" si="5" ref="L9:L14">K9*105.1%</f>
        <v>8906.303062799998</v>
      </c>
      <c r="M9" s="9"/>
      <c r="N9" s="9"/>
      <c r="O9" s="9"/>
      <c r="P9" s="9"/>
    </row>
    <row r="10" spans="1:16" ht="21" customHeight="1">
      <c r="A10" s="6" t="s">
        <v>29</v>
      </c>
      <c r="B10" s="6">
        <v>2120</v>
      </c>
      <c r="C10" s="11">
        <f t="shared" si="0"/>
        <v>5640.3</v>
      </c>
      <c r="D10" s="11">
        <f>I10+N10+N21+D33+I21+D21</f>
        <v>6506</v>
      </c>
      <c r="E10" s="11">
        <f t="shared" si="2"/>
        <v>7670.799999999999</v>
      </c>
      <c r="F10" s="11">
        <f t="shared" si="3"/>
        <v>8077.352399999999</v>
      </c>
      <c r="G10" s="11">
        <f t="shared" si="3"/>
        <v>8489.297372399998</v>
      </c>
      <c r="H10" s="11">
        <f>1356.7</f>
        <v>1356.7</v>
      </c>
      <c r="I10" s="7">
        <v>1542.5</v>
      </c>
      <c r="J10" s="7">
        <v>1826.6</v>
      </c>
      <c r="K10" s="7">
        <f t="shared" si="4"/>
        <v>1923.4097999999997</v>
      </c>
      <c r="L10" s="7">
        <f t="shared" si="5"/>
        <v>2021.5036997999996</v>
      </c>
      <c r="M10" s="9"/>
      <c r="N10" s="9"/>
      <c r="O10" s="9"/>
      <c r="P10" s="9"/>
    </row>
    <row r="11" spans="1:16" ht="21" customHeight="1">
      <c r="A11" s="6" t="s">
        <v>34</v>
      </c>
      <c r="B11" s="6">
        <v>2220</v>
      </c>
      <c r="C11" s="11">
        <f t="shared" si="0"/>
        <v>0.7</v>
      </c>
      <c r="D11" s="11">
        <f t="shared" si="1"/>
        <v>1</v>
      </c>
      <c r="E11" s="11">
        <f t="shared" si="2"/>
        <v>1.6</v>
      </c>
      <c r="F11" s="11">
        <f t="shared" si="3"/>
        <v>1.6848</v>
      </c>
      <c r="G11" s="11">
        <f t="shared" si="3"/>
        <v>1.7707248</v>
      </c>
      <c r="H11" s="11">
        <v>0.7</v>
      </c>
      <c r="I11" s="7">
        <v>1</v>
      </c>
      <c r="J11" s="7">
        <v>1.6</v>
      </c>
      <c r="K11" s="7">
        <f t="shared" si="4"/>
        <v>1.6848</v>
      </c>
      <c r="L11" s="7">
        <f t="shared" si="5"/>
        <v>1.7707248</v>
      </c>
      <c r="M11" s="9"/>
      <c r="N11" s="9"/>
      <c r="O11" s="9"/>
      <c r="P11" s="9"/>
    </row>
    <row r="12" spans="1:16" ht="21" customHeight="1">
      <c r="A12" s="6" t="s">
        <v>33</v>
      </c>
      <c r="B12" s="6">
        <v>2230</v>
      </c>
      <c r="C12" s="11">
        <f t="shared" si="0"/>
        <v>198.8</v>
      </c>
      <c r="D12" s="11">
        <f t="shared" si="1"/>
        <v>212.7</v>
      </c>
      <c r="E12" s="11">
        <f t="shared" si="2"/>
        <v>226.1</v>
      </c>
      <c r="F12" s="11">
        <f t="shared" si="3"/>
        <v>238.08329999999998</v>
      </c>
      <c r="G12" s="11">
        <f t="shared" si="3"/>
        <v>250.22554829999996</v>
      </c>
      <c r="H12" s="11">
        <v>198.8</v>
      </c>
      <c r="I12" s="7">
        <v>212.7</v>
      </c>
      <c r="J12" s="7">
        <v>226.1</v>
      </c>
      <c r="K12" s="7">
        <f t="shared" si="4"/>
        <v>238.08329999999998</v>
      </c>
      <c r="L12" s="7">
        <f t="shared" si="5"/>
        <v>250.22554829999996</v>
      </c>
      <c r="M12" s="9"/>
      <c r="N12" s="9"/>
      <c r="O12" s="9"/>
      <c r="P12" s="9"/>
    </row>
    <row r="13" spans="1:16" ht="21" customHeight="1">
      <c r="A13" s="6" t="s">
        <v>30</v>
      </c>
      <c r="B13" s="6">
        <v>2270</v>
      </c>
      <c r="C13" s="11">
        <f t="shared" si="0"/>
        <v>963.1</v>
      </c>
      <c r="D13" s="11">
        <f t="shared" si="1"/>
        <v>1093.85</v>
      </c>
      <c r="E13" s="11">
        <f t="shared" si="2"/>
        <v>1104.4</v>
      </c>
      <c r="F13" s="11">
        <f t="shared" si="3"/>
        <v>1162.9332</v>
      </c>
      <c r="G13" s="11">
        <f t="shared" si="3"/>
        <v>1222.2427931999998</v>
      </c>
      <c r="H13" s="11">
        <v>254.9</v>
      </c>
      <c r="I13" s="7">
        <v>331.9</v>
      </c>
      <c r="J13" s="7">
        <v>324.5</v>
      </c>
      <c r="K13" s="7">
        <f t="shared" si="4"/>
        <v>341.69849999999997</v>
      </c>
      <c r="L13" s="7">
        <f t="shared" si="5"/>
        <v>359.1251234999999</v>
      </c>
      <c r="M13" s="9"/>
      <c r="N13" s="9"/>
      <c r="O13" s="9"/>
      <c r="P13" s="9"/>
    </row>
    <row r="14" spans="1:16" ht="21" customHeight="1">
      <c r="A14" s="6" t="s">
        <v>27</v>
      </c>
      <c r="B14" s="6">
        <v>2730</v>
      </c>
      <c r="C14" s="11">
        <f t="shared" si="0"/>
        <v>883.1</v>
      </c>
      <c r="D14" s="11">
        <f t="shared" si="1"/>
        <v>1153.2</v>
      </c>
      <c r="E14" s="11">
        <f t="shared" si="2"/>
        <v>1404</v>
      </c>
      <c r="F14" s="11">
        <f t="shared" si="3"/>
        <v>1478.4119999999998</v>
      </c>
      <c r="G14" s="11">
        <f t="shared" si="3"/>
        <v>1553.8110119999997</v>
      </c>
      <c r="H14" s="11">
        <v>863.1</v>
      </c>
      <c r="I14" s="7">
        <v>1153.2</v>
      </c>
      <c r="J14" s="7">
        <v>1404</v>
      </c>
      <c r="K14" s="7">
        <f t="shared" si="4"/>
        <v>1478.4119999999998</v>
      </c>
      <c r="L14" s="7">
        <f t="shared" si="5"/>
        <v>1553.8110119999997</v>
      </c>
      <c r="M14" s="9"/>
      <c r="N14" s="9"/>
      <c r="O14" s="9"/>
      <c r="P14" s="9"/>
    </row>
    <row r="15" spans="1:12" ht="21" customHeight="1">
      <c r="A15" s="29" t="s">
        <v>23</v>
      </c>
      <c r="B15" s="6"/>
      <c r="C15" s="28">
        <f aca="true" t="shared" si="6" ref="C15:L15">SUM(C9:C14)</f>
        <v>33315.5</v>
      </c>
      <c r="D15" s="28">
        <f t="shared" si="6"/>
        <v>38317.94999999999</v>
      </c>
      <c r="E15" s="28">
        <f t="shared" si="6"/>
        <v>45019.1</v>
      </c>
      <c r="F15" s="28">
        <f t="shared" si="6"/>
        <v>47405.112299999986</v>
      </c>
      <c r="G15" s="28">
        <f t="shared" si="6"/>
        <v>49822.77302729998</v>
      </c>
      <c r="H15" s="28">
        <f t="shared" si="6"/>
        <v>8659.4</v>
      </c>
      <c r="I15" s="28">
        <f t="shared" si="6"/>
        <v>10028.800000000001</v>
      </c>
      <c r="J15" s="28">
        <f t="shared" si="6"/>
        <v>11830.400000000001</v>
      </c>
      <c r="K15" s="28">
        <f t="shared" si="6"/>
        <v>12457.4112</v>
      </c>
      <c r="L15" s="28">
        <f t="shared" si="6"/>
        <v>13092.739171199999</v>
      </c>
    </row>
    <row r="16" spans="3:7" ht="16.5" customHeight="1">
      <c r="C16" s="16"/>
      <c r="D16" s="16"/>
      <c r="E16" s="16"/>
      <c r="F16" s="16"/>
      <c r="G16" s="16"/>
    </row>
    <row r="17" ht="16.5" customHeight="1"/>
    <row r="18" spans="1:15" ht="44.25" customHeight="1">
      <c r="A18" s="53" t="s">
        <v>35</v>
      </c>
      <c r="B18" s="53" t="s">
        <v>36</v>
      </c>
      <c r="C18" s="55" t="s">
        <v>32</v>
      </c>
      <c r="D18" s="56"/>
      <c r="E18" s="56"/>
      <c r="F18" s="56"/>
      <c r="G18" s="58"/>
      <c r="H18" s="60" t="s">
        <v>31</v>
      </c>
      <c r="I18" s="60"/>
      <c r="J18" s="60"/>
      <c r="K18" s="60"/>
      <c r="L18" s="60"/>
      <c r="M18" s="59"/>
      <c r="N18" s="59"/>
      <c r="O18" s="59"/>
    </row>
    <row r="19" spans="1:15" ht="18.75" customHeight="1">
      <c r="A19" s="54"/>
      <c r="B19" s="54"/>
      <c r="C19" s="34">
        <v>2018</v>
      </c>
      <c r="D19" s="34">
        <v>2019</v>
      </c>
      <c r="E19" s="34">
        <v>2020</v>
      </c>
      <c r="F19" s="34">
        <v>2021</v>
      </c>
      <c r="G19" s="34">
        <v>2022</v>
      </c>
      <c r="H19" s="34">
        <v>2018</v>
      </c>
      <c r="I19" s="34">
        <v>2019</v>
      </c>
      <c r="J19" s="34">
        <v>2020</v>
      </c>
      <c r="K19" s="34">
        <v>2021</v>
      </c>
      <c r="L19" s="34">
        <v>2022</v>
      </c>
      <c r="M19" s="8"/>
      <c r="N19" s="8"/>
      <c r="O19" s="8"/>
    </row>
    <row r="20" spans="1:15" ht="20.25" customHeight="1">
      <c r="A20" s="6" t="s">
        <v>28</v>
      </c>
      <c r="B20" s="10">
        <v>2110</v>
      </c>
      <c r="C20" s="7"/>
      <c r="D20" s="7"/>
      <c r="E20" s="7"/>
      <c r="F20" s="7">
        <f aca="true" t="shared" si="7" ref="F20:F25">E20*105.3%</f>
        <v>0</v>
      </c>
      <c r="G20" s="7">
        <f aca="true" t="shared" si="8" ref="G20:G25">F20*105.1%</f>
        <v>0</v>
      </c>
      <c r="H20" s="7">
        <v>19644.3</v>
      </c>
      <c r="I20" s="7">
        <v>22563.7</v>
      </c>
      <c r="J20" s="7">
        <v>26564.6</v>
      </c>
      <c r="K20" s="7">
        <f aca="true" t="shared" si="9" ref="K20:K25">J20*105.3%</f>
        <v>27972.523799999995</v>
      </c>
      <c r="L20" s="7">
        <f aca="true" t="shared" si="10" ref="L20:L25">K20*105.1%</f>
        <v>29399.122513799994</v>
      </c>
      <c r="M20" s="9"/>
      <c r="N20" s="9"/>
      <c r="O20" s="9"/>
    </row>
    <row r="21" spans="1:15" ht="20.25" customHeight="1">
      <c r="A21" s="6" t="s">
        <v>29</v>
      </c>
      <c r="B21" s="6">
        <v>2120</v>
      </c>
      <c r="C21" s="7"/>
      <c r="D21" s="7"/>
      <c r="E21" s="7"/>
      <c r="F21" s="7">
        <f t="shared" si="7"/>
        <v>0</v>
      </c>
      <c r="G21" s="7">
        <f t="shared" si="8"/>
        <v>0</v>
      </c>
      <c r="H21" s="7">
        <v>4283.6</v>
      </c>
      <c r="I21" s="7">
        <v>4963.5</v>
      </c>
      <c r="J21" s="7">
        <v>5844.2</v>
      </c>
      <c r="K21" s="7">
        <f t="shared" si="9"/>
        <v>6153.942599999999</v>
      </c>
      <c r="L21" s="7">
        <f t="shared" si="10"/>
        <v>6467.793672599999</v>
      </c>
      <c r="M21" s="9"/>
      <c r="N21" s="9"/>
      <c r="O21" s="9"/>
    </row>
    <row r="22" spans="1:15" ht="20.25" customHeight="1">
      <c r="A22" s="6" t="s">
        <v>34</v>
      </c>
      <c r="B22" s="6">
        <v>2220</v>
      </c>
      <c r="C22" s="7"/>
      <c r="D22" s="7"/>
      <c r="E22" s="7"/>
      <c r="F22" s="7">
        <f t="shared" si="7"/>
        <v>0</v>
      </c>
      <c r="G22" s="7">
        <f t="shared" si="8"/>
        <v>0</v>
      </c>
      <c r="H22" s="7">
        <v>0</v>
      </c>
      <c r="I22" s="7"/>
      <c r="J22" s="7"/>
      <c r="K22" s="7">
        <f t="shared" si="9"/>
        <v>0</v>
      </c>
      <c r="L22" s="7">
        <f t="shared" si="10"/>
        <v>0</v>
      </c>
      <c r="M22" s="9"/>
      <c r="N22" s="9"/>
      <c r="O22" s="9"/>
    </row>
    <row r="23" spans="1:15" ht="20.25" customHeight="1">
      <c r="A23" s="6" t="s">
        <v>33</v>
      </c>
      <c r="B23" s="6">
        <v>2230</v>
      </c>
      <c r="C23" s="7"/>
      <c r="D23" s="7"/>
      <c r="E23" s="7"/>
      <c r="F23" s="7">
        <f t="shared" si="7"/>
        <v>0</v>
      </c>
      <c r="G23" s="7">
        <f t="shared" si="8"/>
        <v>0</v>
      </c>
      <c r="H23" s="7">
        <v>0</v>
      </c>
      <c r="I23" s="7"/>
      <c r="J23" s="7"/>
      <c r="K23" s="7">
        <f t="shared" si="9"/>
        <v>0</v>
      </c>
      <c r="L23" s="7">
        <f t="shared" si="10"/>
        <v>0</v>
      </c>
      <c r="M23" s="9"/>
      <c r="N23" s="9"/>
      <c r="O23" s="9"/>
    </row>
    <row r="24" spans="1:15" ht="20.25" customHeight="1">
      <c r="A24" s="6" t="s">
        <v>30</v>
      </c>
      <c r="B24" s="6">
        <v>2270</v>
      </c>
      <c r="C24" s="7"/>
      <c r="D24" s="7"/>
      <c r="E24" s="7"/>
      <c r="F24" s="7">
        <f t="shared" si="7"/>
        <v>0</v>
      </c>
      <c r="G24" s="7">
        <f t="shared" si="8"/>
        <v>0</v>
      </c>
      <c r="H24" s="7">
        <v>708.2</v>
      </c>
      <c r="I24" s="25">
        <v>761.95</v>
      </c>
      <c r="J24" s="7">
        <v>779.9</v>
      </c>
      <c r="K24" s="7">
        <f t="shared" si="9"/>
        <v>821.2347</v>
      </c>
      <c r="L24" s="7">
        <f t="shared" si="10"/>
        <v>863.1176697</v>
      </c>
      <c r="M24" s="9"/>
      <c r="N24" s="9"/>
      <c r="O24" s="9"/>
    </row>
    <row r="25" spans="1:15" ht="20.25" customHeight="1">
      <c r="A25" s="6" t="s">
        <v>27</v>
      </c>
      <c r="B25" s="6">
        <v>2730</v>
      </c>
      <c r="C25" s="7">
        <v>20</v>
      </c>
      <c r="D25" s="7"/>
      <c r="E25" s="7"/>
      <c r="F25" s="7">
        <f t="shared" si="7"/>
        <v>0</v>
      </c>
      <c r="G25" s="7">
        <f t="shared" si="8"/>
        <v>0</v>
      </c>
      <c r="H25" s="7">
        <v>0</v>
      </c>
      <c r="I25" s="7"/>
      <c r="J25" s="7"/>
      <c r="K25" s="7">
        <f t="shared" si="9"/>
        <v>0</v>
      </c>
      <c r="L25" s="7">
        <f t="shared" si="10"/>
        <v>0</v>
      </c>
      <c r="M25" s="9"/>
      <c r="N25" s="9"/>
      <c r="O25" s="9"/>
    </row>
    <row r="26" spans="1:15" s="31" customFormat="1" ht="20.25" customHeight="1">
      <c r="A26" s="29" t="s">
        <v>23</v>
      </c>
      <c r="B26" s="29"/>
      <c r="C26" s="28">
        <f aca="true" t="shared" si="11" ref="C26:L26">SUM(C20:C25)</f>
        <v>20</v>
      </c>
      <c r="D26" s="28">
        <f t="shared" si="11"/>
        <v>0</v>
      </c>
      <c r="E26" s="28">
        <f t="shared" si="11"/>
        <v>0</v>
      </c>
      <c r="F26" s="28">
        <f t="shared" si="11"/>
        <v>0</v>
      </c>
      <c r="G26" s="28">
        <f t="shared" si="11"/>
        <v>0</v>
      </c>
      <c r="H26" s="28">
        <f t="shared" si="11"/>
        <v>24636.100000000002</v>
      </c>
      <c r="I26" s="28">
        <f t="shared" si="11"/>
        <v>28289.15</v>
      </c>
      <c r="J26" s="28">
        <f t="shared" si="11"/>
        <v>33188.7</v>
      </c>
      <c r="K26" s="28">
        <f t="shared" si="11"/>
        <v>34947.7011</v>
      </c>
      <c r="L26" s="28">
        <f t="shared" si="11"/>
        <v>36730.03385609999</v>
      </c>
      <c r="M26" s="30"/>
      <c r="N26" s="30"/>
      <c r="O26" s="30"/>
    </row>
    <row r="27" spans="2:15" ht="18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4" s="18" customFormat="1" ht="18">
      <c r="A28" s="18" t="s">
        <v>39</v>
      </c>
      <c r="B28" s="27" t="s">
        <v>40</v>
      </c>
      <c r="C28" s="27"/>
      <c r="D28" s="27"/>
      <c r="E28" s="27"/>
      <c r="F28" s="27"/>
      <c r="G28" s="27"/>
      <c r="H28" s="27"/>
      <c r="I28" s="27"/>
      <c r="J28" s="27" t="s">
        <v>41</v>
      </c>
      <c r="K28" s="27"/>
      <c r="L28" s="27"/>
      <c r="M28" s="27"/>
      <c r="N28" s="27"/>
    </row>
    <row r="29" spans="2:7" ht="18">
      <c r="B29" s="9"/>
      <c r="C29" s="9"/>
      <c r="D29" s="9"/>
      <c r="E29" s="9"/>
      <c r="F29" s="9"/>
      <c r="G29" s="9"/>
    </row>
    <row r="30" spans="2:7" ht="12.75" customHeight="1">
      <c r="B30" s="8"/>
      <c r="C30" s="59"/>
      <c r="D30" s="59"/>
      <c r="E30" s="59"/>
      <c r="F30" s="26"/>
      <c r="G30" s="26"/>
    </row>
    <row r="31" spans="2:7" ht="18">
      <c r="B31" s="8"/>
      <c r="C31" s="8"/>
      <c r="D31" s="8"/>
      <c r="E31" s="8"/>
      <c r="F31" s="8"/>
      <c r="G31" s="8"/>
    </row>
    <row r="32" spans="2:7" ht="18">
      <c r="B32" s="9"/>
      <c r="C32" s="9"/>
      <c r="D32" s="9"/>
      <c r="E32" s="9"/>
      <c r="F32" s="9"/>
      <c r="G32" s="9"/>
    </row>
    <row r="33" spans="2:7" ht="18">
      <c r="B33" s="9"/>
      <c r="C33" s="9"/>
      <c r="D33" s="9"/>
      <c r="E33" s="9"/>
      <c r="F33" s="9"/>
      <c r="G33" s="9"/>
    </row>
    <row r="34" spans="2:7" ht="18">
      <c r="B34" s="9"/>
      <c r="C34" s="9"/>
      <c r="D34" s="9"/>
      <c r="E34" s="9"/>
      <c r="F34" s="9"/>
      <c r="G34" s="9"/>
    </row>
    <row r="35" spans="2:7" ht="18">
      <c r="B35" s="9"/>
      <c r="C35" s="9"/>
      <c r="D35" s="9"/>
      <c r="E35" s="9"/>
      <c r="F35" s="9"/>
      <c r="G35" s="9"/>
    </row>
    <row r="36" spans="2:7" ht="18">
      <c r="B36" s="9"/>
      <c r="C36" s="9"/>
      <c r="D36" s="9"/>
      <c r="E36" s="9"/>
      <c r="F36" s="9"/>
      <c r="G36" s="9"/>
    </row>
    <row r="37" spans="2:7" ht="18">
      <c r="B37" s="9"/>
      <c r="C37" s="9"/>
      <c r="D37" s="9"/>
      <c r="E37" s="9"/>
      <c r="F37" s="9"/>
      <c r="G37" s="9"/>
    </row>
  </sheetData>
  <sheetProtection/>
  <mergeCells count="14">
    <mergeCell ref="C30:E30"/>
    <mergeCell ref="B7:B8"/>
    <mergeCell ref="M18:O18"/>
    <mergeCell ref="M7:P7"/>
    <mergeCell ref="H18:L18"/>
    <mergeCell ref="H7:L7"/>
    <mergeCell ref="A2:L2"/>
    <mergeCell ref="A3:L3"/>
    <mergeCell ref="A4:L4"/>
    <mergeCell ref="A7:A8"/>
    <mergeCell ref="C7:G7"/>
    <mergeCell ref="B18:B19"/>
    <mergeCell ref="A18:A19"/>
    <mergeCell ref="C18:G18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2019-12-17T09:52:39Z</cp:lastPrinted>
  <dcterms:created xsi:type="dcterms:W3CDTF">1996-10-08T23:32:33Z</dcterms:created>
  <dcterms:modified xsi:type="dcterms:W3CDTF">2019-12-20T12:44:34Z</dcterms:modified>
  <cp:category/>
  <cp:version/>
  <cp:contentType/>
  <cp:contentStatus/>
</cp:coreProperties>
</file>