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360" yWindow="132" windowWidth="20736" windowHeight="11760" activeTab="2"/>
  </bookViews>
  <sheets>
    <sheet name="Додаток 1" sheetId="1" r:id="rId1"/>
    <sheet name="Додаток 2" sheetId="4" r:id="rId2"/>
    <sheet name="Додаток 3" sheetId="5" r:id="rId3"/>
  </sheets>
  <definedNames>
    <definedName name="_xlnm.Print_Titles" localSheetId="1">'Додаток 2'!#REF!</definedName>
    <definedName name="_xlnm.Print_Area" localSheetId="0">'Додаток 1'!$A$1:$F$70</definedName>
    <definedName name="_xlnm.Print_Area" localSheetId="1">'Додаток 2'!$A$1:$P$38</definedName>
    <definedName name="_xlnm.Print_Area" localSheetId="2">'Додаток 3'!$A$1:$J$43</definedName>
  </definedNames>
  <calcPr calcId="145621"/>
</workbook>
</file>

<file path=xl/calcChain.xml><?xml version="1.0" encoding="utf-8"?>
<calcChain xmlns="http://schemas.openxmlformats.org/spreadsheetml/2006/main">
  <c r="I39" i="5" l="1"/>
  <c r="G39" i="5" s="1"/>
  <c r="J38" i="5"/>
  <c r="I38" i="5" s="1"/>
  <c r="I37" i="5" s="1"/>
  <c r="I36" i="5" s="1"/>
  <c r="H38" i="5"/>
  <c r="J37" i="5"/>
  <c r="H37" i="5"/>
  <c r="J36" i="5"/>
  <c r="H36" i="5"/>
  <c r="I35" i="5"/>
  <c r="G35" i="5" s="1"/>
  <c r="J34" i="5"/>
  <c r="H34" i="5"/>
  <c r="J33" i="5"/>
  <c r="H33" i="5"/>
  <c r="I32" i="5"/>
  <c r="H32" i="5"/>
  <c r="G32" i="5"/>
  <c r="J31" i="5"/>
  <c r="I31" i="5"/>
  <c r="H31" i="5"/>
  <c r="G31" i="5"/>
  <c r="J30" i="5"/>
  <c r="I30" i="5"/>
  <c r="H30" i="5"/>
  <c r="G30" i="5"/>
  <c r="I29" i="5"/>
  <c r="G29" i="5"/>
  <c r="I28" i="5"/>
  <c r="G28" i="5"/>
  <c r="G27" i="5"/>
  <c r="I26" i="5"/>
  <c r="G26" i="5" s="1"/>
  <c r="I25" i="5"/>
  <c r="H25" i="5"/>
  <c r="G25" i="5"/>
  <c r="J24" i="5"/>
  <c r="I24" i="5"/>
  <c r="G24" i="5" s="1"/>
  <c r="H24" i="5"/>
  <c r="I23" i="5"/>
  <c r="G23" i="5"/>
  <c r="I22" i="5"/>
  <c r="G22" i="5"/>
  <c r="I21" i="5"/>
  <c r="H21" i="5"/>
  <c r="G21" i="5" s="1"/>
  <c r="I20" i="5"/>
  <c r="I19" i="5"/>
  <c r="G19" i="5"/>
  <c r="J18" i="5"/>
  <c r="I18" i="5"/>
  <c r="G18" i="5" s="1"/>
  <c r="H18" i="5"/>
  <c r="J17" i="5"/>
  <c r="H17" i="5"/>
  <c r="I16" i="5"/>
  <c r="G16" i="5"/>
  <c r="I15" i="5"/>
  <c r="G15" i="5"/>
  <c r="I14" i="5"/>
  <c r="H14" i="5"/>
  <c r="G14" i="5" s="1"/>
  <c r="I13" i="5"/>
  <c r="J12" i="5"/>
  <c r="J40" i="5" s="1"/>
  <c r="J34" i="4"/>
  <c r="E34" i="4"/>
  <c r="P34" i="4" s="1"/>
  <c r="J33" i="4"/>
  <c r="E33" i="4"/>
  <c r="P33" i="4" s="1"/>
  <c r="J32" i="4"/>
  <c r="E32" i="4"/>
  <c r="P32" i="4" s="1"/>
  <c r="Q31" i="4"/>
  <c r="O31" i="4"/>
  <c r="J31" i="4" s="1"/>
  <c r="N31" i="4"/>
  <c r="M31" i="4"/>
  <c r="L31" i="4"/>
  <c r="K31" i="4"/>
  <c r="I31" i="4"/>
  <c r="H31" i="4"/>
  <c r="G31" i="4"/>
  <c r="F31" i="4"/>
  <c r="O30" i="4"/>
  <c r="J30" i="4" s="1"/>
  <c r="N30" i="4"/>
  <c r="M30" i="4"/>
  <c r="L30" i="4"/>
  <c r="K30" i="4"/>
  <c r="I30" i="4"/>
  <c r="H30" i="4"/>
  <c r="G30" i="4"/>
  <c r="F30" i="4"/>
  <c r="J29" i="4"/>
  <c r="E29" i="4"/>
  <c r="J28" i="4"/>
  <c r="E28" i="4"/>
  <c r="O27" i="4"/>
  <c r="O13" i="4" s="1"/>
  <c r="K27" i="4"/>
  <c r="J27" i="4"/>
  <c r="F27" i="4"/>
  <c r="E27" i="4" s="1"/>
  <c r="J26" i="4"/>
  <c r="E26" i="4"/>
  <c r="J25" i="4"/>
  <c r="F25" i="4"/>
  <c r="E25" i="4"/>
  <c r="P25" i="4" s="1"/>
  <c r="J24" i="4"/>
  <c r="E24" i="4"/>
  <c r="P24" i="4" s="1"/>
  <c r="J23" i="4"/>
  <c r="E23" i="4"/>
  <c r="P23" i="4" s="1"/>
  <c r="J22" i="4"/>
  <c r="E22" i="4"/>
  <c r="P22" i="4" s="1"/>
  <c r="J21" i="4"/>
  <c r="E21" i="4"/>
  <c r="P21" i="4" s="1"/>
  <c r="J20" i="4"/>
  <c r="E20" i="4"/>
  <c r="P20" i="4" s="1"/>
  <c r="J19" i="4"/>
  <c r="E19" i="4"/>
  <c r="P19" i="4" s="1"/>
  <c r="J18" i="4"/>
  <c r="E18" i="4"/>
  <c r="P18" i="4" s="1"/>
  <c r="J17" i="4"/>
  <c r="E17" i="4"/>
  <c r="P17" i="4" s="1"/>
  <c r="J16" i="4"/>
  <c r="E16" i="4"/>
  <c r="P16" i="4" s="1"/>
  <c r="J15" i="4"/>
  <c r="E15" i="4"/>
  <c r="P15" i="4" s="1"/>
  <c r="J14" i="4"/>
  <c r="E14" i="4"/>
  <c r="P14" i="4" s="1"/>
  <c r="N13" i="4"/>
  <c r="M13" i="4"/>
  <c r="L13" i="4"/>
  <c r="K13" i="4"/>
  <c r="I13" i="4"/>
  <c r="H13" i="4"/>
  <c r="G13" i="4"/>
  <c r="F13" i="4"/>
  <c r="E13" i="4"/>
  <c r="N12" i="4"/>
  <c r="N35" i="4" s="1"/>
  <c r="M12" i="4"/>
  <c r="L12" i="4"/>
  <c r="L35" i="4" s="1"/>
  <c r="K12" i="4"/>
  <c r="I12" i="4"/>
  <c r="I35" i="4" s="1"/>
  <c r="H12" i="4"/>
  <c r="H35" i="4" s="1"/>
  <c r="G12" i="4"/>
  <c r="G35" i="4" s="1"/>
  <c r="F12" i="4"/>
  <c r="F35" i="4" s="1"/>
  <c r="E12" i="4"/>
  <c r="C64" i="1"/>
  <c r="C63" i="1"/>
  <c r="C62" i="1"/>
  <c r="C61" i="1"/>
  <c r="F59" i="1"/>
  <c r="E59" i="1"/>
  <c r="D59" i="1"/>
  <c r="C59" i="1"/>
  <c r="F58" i="1"/>
  <c r="E58" i="1"/>
  <c r="E55" i="1" s="1"/>
  <c r="E54" i="1" s="1"/>
  <c r="D58" i="1"/>
  <c r="C58" i="1"/>
  <c r="C57" i="1"/>
  <c r="F56" i="1"/>
  <c r="E56" i="1"/>
  <c r="D56" i="1"/>
  <c r="C56" i="1" s="1"/>
  <c r="F55" i="1"/>
  <c r="D55" i="1"/>
  <c r="C55" i="1" s="1"/>
  <c r="F54" i="1"/>
  <c r="D54" i="1"/>
  <c r="C54" i="1" s="1"/>
  <c r="C52" i="1"/>
  <c r="E51" i="1"/>
  <c r="D51" i="1"/>
  <c r="C51" i="1" s="1"/>
  <c r="E50" i="1"/>
  <c r="E49" i="1" s="1"/>
  <c r="C48" i="1"/>
  <c r="C47" i="1"/>
  <c r="F46" i="1"/>
  <c r="E46" i="1"/>
  <c r="D46" i="1"/>
  <c r="C46" i="1" s="1"/>
  <c r="F45" i="1"/>
  <c r="F37" i="1" s="1"/>
  <c r="E45" i="1"/>
  <c r="D45" i="1"/>
  <c r="C45" i="1" s="1"/>
  <c r="C44" i="1"/>
  <c r="D43" i="1"/>
  <c r="C43" i="1"/>
  <c r="D42" i="1"/>
  <c r="C42" i="1"/>
  <c r="C41" i="1"/>
  <c r="C40" i="1"/>
  <c r="F39" i="1"/>
  <c r="E39" i="1"/>
  <c r="D39" i="1"/>
  <c r="C39" i="1"/>
  <c r="F38" i="1"/>
  <c r="E38" i="1"/>
  <c r="D38" i="1"/>
  <c r="C38" i="1"/>
  <c r="E37" i="1"/>
  <c r="C36" i="1"/>
  <c r="C35" i="1"/>
  <c r="C34" i="1"/>
  <c r="C33" i="1"/>
  <c r="C32" i="1"/>
  <c r="F31" i="1"/>
  <c r="E31" i="1"/>
  <c r="D31" i="1"/>
  <c r="C31" i="1" s="1"/>
  <c r="C30" i="1"/>
  <c r="C29" i="1"/>
  <c r="C28" i="1"/>
  <c r="C27" i="1"/>
  <c r="D26" i="1"/>
  <c r="C26" i="1" s="1"/>
  <c r="D25" i="1"/>
  <c r="C25" i="1" s="1"/>
  <c r="C24" i="1"/>
  <c r="F23" i="1"/>
  <c r="E23" i="1"/>
  <c r="E19" i="1" s="1"/>
  <c r="E53" i="1" s="1"/>
  <c r="D23" i="1"/>
  <c r="C23" i="1"/>
  <c r="C22" i="1"/>
  <c r="F21" i="1"/>
  <c r="E21" i="1"/>
  <c r="D21" i="1"/>
  <c r="C21" i="1" s="1"/>
  <c r="F20" i="1"/>
  <c r="E20" i="1"/>
  <c r="D20" i="1"/>
  <c r="C20" i="1" s="1"/>
  <c r="F19" i="1"/>
  <c r="D19" i="1"/>
  <c r="C19" i="1" s="1"/>
  <c r="C8" i="1"/>
  <c r="C9" i="1"/>
  <c r="C10" i="1"/>
  <c r="G36" i="5" l="1"/>
  <c r="G37" i="5"/>
  <c r="G38" i="5"/>
  <c r="I17" i="5"/>
  <c r="H13" i="5"/>
  <c r="H20" i="5"/>
  <c r="G20" i="5" s="1"/>
  <c r="I34" i="5"/>
  <c r="I33" i="5" s="1"/>
  <c r="G33" i="5" s="1"/>
  <c r="J13" i="4"/>
  <c r="O12" i="4"/>
  <c r="O35" i="4" s="1"/>
  <c r="E35" i="4"/>
  <c r="K35" i="4"/>
  <c r="M35" i="4"/>
  <c r="P26" i="4"/>
  <c r="P27" i="4"/>
  <c r="P28" i="4"/>
  <c r="P29" i="4"/>
  <c r="E30" i="4"/>
  <c r="P30" i="4" s="1"/>
  <c r="E31" i="4"/>
  <c r="P31" i="4" s="1"/>
  <c r="J35" i="4"/>
  <c r="P35" i="4" s="1"/>
  <c r="U17" i="4" s="1"/>
  <c r="P13" i="4"/>
  <c r="J12" i="4"/>
  <c r="P12" i="4" s="1"/>
  <c r="F53" i="1"/>
  <c r="F65" i="1" s="1"/>
  <c r="E65" i="1"/>
  <c r="D37" i="1"/>
  <c r="C37" i="1" s="1"/>
  <c r="D50" i="1"/>
  <c r="E11" i="1"/>
  <c r="F11" i="1"/>
  <c r="G17" i="5" l="1"/>
  <c r="I12" i="5"/>
  <c r="I40" i="5" s="1"/>
  <c r="G34" i="5"/>
  <c r="H12" i="5"/>
  <c r="G13" i="5"/>
  <c r="C50" i="1"/>
  <c r="D49" i="1"/>
  <c r="C49" i="1" s="1"/>
  <c r="H40" i="5" l="1"/>
  <c r="G40" i="5" s="1"/>
  <c r="G12" i="5"/>
  <c r="D53" i="1"/>
  <c r="D65" i="1" l="1"/>
  <c r="C65" i="1" s="1"/>
  <c r="C53" i="1"/>
  <c r="D11" i="1"/>
  <c r="C11" i="1" s="1"/>
</calcChain>
</file>

<file path=xl/sharedStrings.xml><?xml version="1.0" encoding="utf-8"?>
<sst xmlns="http://schemas.openxmlformats.org/spreadsheetml/2006/main" count="284" uniqueCount="171">
  <si>
    <t>ДОХОДИ</t>
  </si>
  <si>
    <t xml:space="preserve">грн. </t>
  </si>
  <si>
    <t>Загальний фонд</t>
  </si>
  <si>
    <t>Спеціальний фонд</t>
  </si>
  <si>
    <t>ПОДАТКОВІ НАДХОДЖЕННЯ</t>
  </si>
  <si>
    <t>НЕПОДАТКОВІ  НАДХОДЖЕННЯ</t>
  </si>
  <si>
    <t>21000000 </t>
  </si>
  <si>
    <t>Доходи від власності та підприємницької діяльності </t>
  </si>
  <si>
    <t>Інші надходження</t>
  </si>
  <si>
    <t>Адміністративні штрафи та інші санкції</t>
  </si>
  <si>
    <t xml:space="preserve">Власні надходження бюджетних установ </t>
  </si>
  <si>
    <t>Плата за послуги, що надаються бюджетними установами згідно з їх основною діяльністю</t>
  </si>
  <si>
    <t>Плата за оренду майна бюджетних установ</t>
  </si>
  <si>
    <t>РАЗОМ ДОХОДІВ</t>
  </si>
  <si>
    <t>ОФІЦІЙНІ ТРАНСФЕРТИ</t>
  </si>
  <si>
    <t>Код</t>
  </si>
  <si>
    <t>Всього</t>
  </si>
  <si>
    <t xml:space="preserve">"Про районний у місті </t>
  </si>
  <si>
    <t>бюджет на 2015 рік"</t>
  </si>
  <si>
    <t>грн.</t>
  </si>
  <si>
    <t xml:space="preserve"> </t>
  </si>
  <si>
    <t>Разом</t>
  </si>
  <si>
    <t>з них</t>
  </si>
  <si>
    <t>оплата праці</t>
  </si>
  <si>
    <t>комунальні послуги та енергоносії</t>
  </si>
  <si>
    <t>Виконком Довгинцівської  районної в місті ради</t>
  </si>
  <si>
    <t>Управління  праці  та соціального захисту населення виконкому Довгинцівської районної в місті ради</t>
  </si>
  <si>
    <t>видатки споживання</t>
  </si>
  <si>
    <t>видатки розвитку</t>
  </si>
  <si>
    <t>0111</t>
  </si>
  <si>
    <t>1040</t>
  </si>
  <si>
    <t>0810</t>
  </si>
  <si>
    <t>1010</t>
  </si>
  <si>
    <t>1020</t>
  </si>
  <si>
    <t xml:space="preserve">ПЕРЕЛІК        </t>
  </si>
  <si>
    <t>УСЬОГО</t>
  </si>
  <si>
    <t>Додаток 1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</si>
  <si>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</si>
  <si>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</si>
  <si>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</si>
  <si>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</si>
  <si>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</si>
  <si>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</si>
  <si>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Надходження від плати за послуги, що надаються бюджетними установами згідно із законодавством </t>
  </si>
  <si>
    <t>0829</t>
  </si>
  <si>
    <t>1050</t>
  </si>
  <si>
    <t>Організація та проведення громадських робіт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</si>
  <si>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</si>
  <si>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</si>
  <si>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</si>
  <si>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>Заходи державної політики з питань дітей та їх соціального захисту</t>
  </si>
  <si>
    <t>3112</t>
  </si>
  <si>
    <t>Здійснення соціальної роботи з вразливими категоріями населення</t>
  </si>
  <si>
    <t>Заходи державної політики із забезпечення рівних прав та можливостей жінок та чоловіків</t>
  </si>
  <si>
    <t>Заходи державної політики з питань сім'ї</t>
  </si>
  <si>
    <t>0620</t>
  </si>
  <si>
    <t>3104</t>
  </si>
  <si>
    <t xml:space="preserve">Забезпечення соціальними послугами за місцем проживання громадян, які не здатні до самообслуговування у зв’язку з похилим віком, хворобою, інвалідністю </t>
  </si>
  <si>
    <t>Туристичний збір </t>
  </si>
  <si>
    <t>Туристичний збір, сплачений юридичними особами </t>
  </si>
  <si>
    <t>Реалізація державної політики у молодіжній сфері</t>
  </si>
  <si>
    <t>3130</t>
  </si>
  <si>
    <t>0200000</t>
  </si>
  <si>
    <t>0210000</t>
  </si>
  <si>
    <t>0210160</t>
  </si>
  <si>
    <t>0160</t>
  </si>
  <si>
    <t>Керівництво і управління у відповідній сфері у містах (місті Києві), селищах, селах, об’єднаних територіальних громадах</t>
  </si>
  <si>
    <t>0213112</t>
  </si>
  <si>
    <t>0213120</t>
  </si>
  <si>
    <t>3120</t>
  </si>
  <si>
    <t>0213122</t>
  </si>
  <si>
    <t>0213123</t>
  </si>
  <si>
    <t>3122</t>
  </si>
  <si>
    <t>3123</t>
  </si>
  <si>
    <t>0213130</t>
  </si>
  <si>
    <t>0215061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</si>
  <si>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</si>
  <si>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</si>
  <si>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0216030</t>
  </si>
  <si>
    <t>6030</t>
  </si>
  <si>
    <t>Організація благоустрою населених пунктів</t>
  </si>
  <si>
    <t>0216090</t>
  </si>
  <si>
    <t>6090</t>
  </si>
  <si>
    <t>0640</t>
  </si>
  <si>
    <t>Інша діяльність у сфері житлово-комунального господарства</t>
  </si>
  <si>
    <t>0800000</t>
  </si>
  <si>
    <t>0810000</t>
  </si>
  <si>
    <t>0813104</t>
  </si>
  <si>
    <t>0813160</t>
  </si>
  <si>
    <t>3160</t>
  </si>
  <si>
    <t>Підвищення кваліфікації депутатів місцевих рад та посадових осіб місцевого самоврядування</t>
  </si>
  <si>
    <t>0210170</t>
  </si>
  <si>
    <t>0170</t>
  </si>
  <si>
    <t>0131</t>
  </si>
  <si>
    <t>Туристичний збір, сплачений фізичними особами </t>
  </si>
  <si>
    <t>Додаток  2</t>
  </si>
  <si>
    <t>Додаток 3</t>
  </si>
  <si>
    <t xml:space="preserve">Від органів державного управління  </t>
  </si>
  <si>
    <t>до рішення виконкому</t>
  </si>
  <si>
    <t>районноїв місті ради</t>
  </si>
  <si>
    <t xml:space="preserve">районної в місті ради </t>
  </si>
  <si>
    <t>Найменування згідно
 з Класифікацією доходів бюджету</t>
  </si>
  <si>
    <t>Усього</t>
  </si>
  <si>
    <t>усього</t>
  </si>
  <si>
    <t>у тому числі бюджет розвитку</t>
  </si>
  <si>
    <t>Внутрішні податки на товари та послуги  </t>
  </si>
  <si>
    <t>Акцизний податок з реалізації суб`єктами господарювання роздрібної торгівлі підакцизних товарів</t>
  </si>
  <si>
    <t>УСЬОГО ДОХОДІВ (без урахування міжбюджетних трансфертів)</t>
  </si>
  <si>
    <t>Дотації з місцевих бюджетів іншим місцевим бюджетам</t>
  </si>
  <si>
    <t>Інші дотації з місцевого бюджету</t>
  </si>
  <si>
    <t>Субвенції з місцевих бюджетів іншим місцевим бюджетам</t>
  </si>
  <si>
    <t xml:space="preserve">Інші субвенції з місцевого бюджету </t>
  </si>
  <si>
    <t>у тому числі:</t>
  </si>
  <si>
    <t>на виконання доручень виборців депутатами обласної ради у 2018 році</t>
  </si>
  <si>
    <t>на облаштування житлових приміщень, придбаних у 2018 році за рахунок субвенції з державного бюджету на придбання житла для розвитку сімейних та інших форм виховання, наближених до сімейних</t>
  </si>
  <si>
    <t>Субвенція з місцевого бюджету на здійснення заходів щодо соціально - економічного розвитку окремих територій за рахунок залишку коштів відповідної субвенції з державного бюджету, що утворився на кінець 2017 року</t>
  </si>
  <si>
    <t>Код програмної класифікації видатків та кредитування місцевих  бюджетів</t>
  </si>
  <si>
    <t>Код Типової програмної класифікації видатків та кредитування місцевих  бюджетів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</si>
  <si>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</si>
  <si>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бюджету/відповідального виконавця, найменування бюджетної програми згідно з Типовою програмною класифікацією видатків та кредитування місцевих бюджетів</t>
  </si>
  <si>
    <t>0213140</t>
  </si>
  <si>
    <t xml:space="preserve"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 </t>
  </si>
  <si>
    <t>0213210</t>
  </si>
  <si>
    <t>3210</t>
  </si>
  <si>
    <t>0213242</t>
  </si>
  <si>
    <t>Інші заходи у сфері соціального захисту і соціального забезпечення</t>
  </si>
  <si>
    <t>0214082</t>
  </si>
  <si>
    <t>Інші заходи в галузі культури і мистецтва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</si>
  <si>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</si>
  <si>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</si>
  <si>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 xml:space="preserve">УСЬОГО </t>
  </si>
  <si>
    <t>Код Програмної класифікації видатків та кредитування місцевого бюджету</t>
  </si>
  <si>
    <t>Найменування місцевої / регіональної програми</t>
  </si>
  <si>
    <t>Дата та номер документа, яким затверджено місцеву / регіональну програму</t>
  </si>
  <si>
    <t>0216086</t>
  </si>
  <si>
    <t>6086</t>
  </si>
  <si>
    <t>0610</t>
  </si>
  <si>
    <t>Інша діяльність щодо забезпечення житлом громадян</t>
  </si>
  <si>
    <t>районного у місті бюджету на 2020 рік</t>
  </si>
  <si>
    <t>Рентна плата та плата за використання інших природних ресурсів</t>
  </si>
  <si>
    <t>Рентна плата за спеціальне використання лісових ресурсів 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</si>
  <si>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</si>
  <si>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 xml:space="preserve">Адміністративні штрафи та штрафні санкції за порушення законодавства у сфері виробництва та обігу алкогольних напоїв та тютюнових виробів </t>
  </si>
  <si>
    <t>30000000 </t>
  </si>
  <si>
    <t xml:space="preserve">Доходи від операцій з капіталом  </t>
  </si>
  <si>
    <t>Надходження від продажу основного капіталу</t>
  </si>
  <si>
    <t xml:space="preserve"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 </t>
  </si>
  <si>
    <t>на фінансування проектів - переможців конкурсу місцевого розвитку "Громадський бюджет" у 2020 році</t>
  </si>
  <si>
    <t>на виконання доручень виборців депутатами обласної ради у 2019 році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</si>
  <si>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</si>
  <si>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 xml:space="preserve">РОЗПОДІЛ                                                                                                                                                                                                                                                                                                                                                                                                                                                                                                   видатків районного у місті бюджету на 2020 рік </t>
  </si>
  <si>
    <t>0213131</t>
  </si>
  <si>
    <t>Здійснення заходів та реалізація проектів на виконання Державної цільової соціальної програми "Молодь України"</t>
  </si>
  <si>
    <t>місцевих програм, які фінансуватимуться за рахунок коштів районного у місті бюджету  у 2020 році</t>
  </si>
  <si>
    <t xml:space="preserve">Програма соціального захисту окремих категорій громадян Довгинцівського району на 2020-2022 роки </t>
  </si>
  <si>
    <t xml:space="preserve">Рішення районної в місті ради від 24.12.2019 № </t>
  </si>
  <si>
    <t>Програма реалізації соціального захисту дітей на 2020 -         2022 роки</t>
  </si>
  <si>
    <t xml:space="preserve">Програма реалізації заходів щодо поліпшення становища молоді, жінок та сімей на 2020-2022 роки </t>
  </si>
  <si>
    <t>Програма реалізації культурно-мистецьких заходів державного та місцевого значення на 2020-2022 роки</t>
  </si>
  <si>
    <t>Програма реалізації заходів на розвиток фізичної культури і спорту на 2020-2022 роки</t>
  </si>
  <si>
    <r>
      <t>Програма реалізації заходів щодо благоустрою, утримання об</t>
    </r>
    <r>
      <rPr>
        <sz val="14"/>
        <rFont val="Calibri"/>
        <family val="2"/>
        <charset val="204"/>
      </rPr>
      <t>'</t>
    </r>
    <r>
      <rPr>
        <sz val="14"/>
        <rFont val="Times New Roman"/>
        <family val="1"/>
        <charset val="204"/>
      </rPr>
      <t xml:space="preserve">єктів, територій району та житла, на 2020-2022 роки </t>
    </r>
  </si>
  <si>
    <t xml:space="preserve"> Рішення районної в місті ради від 24.12.2019 № </t>
  </si>
  <si>
    <t>В.о. керуючого справами виконкому -</t>
  </si>
  <si>
    <t>заступник голови районної в місті</t>
  </si>
  <si>
    <t>ради з питань діяльності виконавчого</t>
  </si>
  <si>
    <t xml:space="preserve">органу </t>
  </si>
  <si>
    <t>Сергій Столітній</t>
  </si>
  <si>
    <t>В.о. керуючого справами виконкому - заступник голови районної в місті</t>
  </si>
  <si>
    <t xml:space="preserve">ради з питань діяльності виконавчого органу </t>
  </si>
  <si>
    <t>від 18.12.2019  № 424</t>
  </si>
  <si>
    <t>від  18.12.2019  № 424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</si>
</sst>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18"/>
      <color indexed="10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8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Calibri"/>
      <family val="2"/>
      <charset val="204"/>
    </font>
    <font>
      <sz val="10"/>
      <name val="Arial Cyr"/>
      <charset val="204"/>
    </font>
    <font>
      <b/>
      <i/>
      <sz val="18"/>
      <color theme="1"/>
      <name val="Times New Roman"/>
      <family val="1"/>
      <charset val="204"/>
    </font>
    <font>
      <b/>
      <sz val="18"/>
      <color theme="1"/>
      <name val="Calibri"/>
      <family val="2"/>
      <scheme val="minor"/>
    </font>
    <font>
      <b/>
      <i/>
      <sz val="20"/>
      <name val="Times New Roman"/>
      <family val="1"/>
      <charset val="204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7" fillId="0" borderId="0"/>
  </cellStyleXfs>
  <cellXfs count="140">
    <xf numFmtId="0" fontId="0" fillId="0" borderId="0" xfId="0"/>
    <xf numFmtId="0" fontId="4" fillId="0" borderId="0" xfId="1" applyFont="1"/>
    <xf numFmtId="0" fontId="4" fillId="0" borderId="0" xfId="0" applyFont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indent="3"/>
    </xf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0" fontId="4" fillId="0" borderId="1" xfId="1" applyFont="1" applyBorder="1" applyAlignment="1">
      <alignment horizontal="center" vertical="center" wrapText="1"/>
    </xf>
    <xf numFmtId="2" fontId="4" fillId="0" borderId="1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justify" vertical="center" wrapText="1"/>
    </xf>
    <xf numFmtId="2" fontId="4" fillId="0" borderId="0" xfId="0" applyNumberFormat="1" applyFont="1"/>
    <xf numFmtId="0" fontId="4" fillId="0" borderId="1" xfId="0" applyNumberFormat="1" applyFont="1" applyFill="1" applyBorder="1" applyAlignment="1" applyProtection="1">
      <alignment horizontal="justify" vertical="center" wrapText="1"/>
    </xf>
    <xf numFmtId="0" fontId="4" fillId="0" borderId="1" xfId="1" applyFont="1" applyBorder="1" applyAlignment="1">
      <alignment horizontal="center" vertical="center"/>
    </xf>
    <xf numFmtId="2" fontId="4" fillId="0" borderId="1" xfId="1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vertical="center" wrapText="1"/>
    </xf>
    <xf numFmtId="0" fontId="4" fillId="0" borderId="1" xfId="1" applyFont="1" applyBorder="1" applyAlignment="1">
      <alignment horizontal="left" vertical="center"/>
    </xf>
    <xf numFmtId="0" fontId="6" fillId="0" borderId="1" xfId="0" applyFont="1" applyBorder="1" applyAlignment="1">
      <alignment horizontal="justify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  <xf numFmtId="0" fontId="4" fillId="0" borderId="1" xfId="1" applyFont="1" applyBorder="1" applyAlignment="1">
      <alignment horizontal="center" vertical="top" wrapText="1"/>
    </xf>
    <xf numFmtId="0" fontId="7" fillId="0" borderId="0" xfId="1" applyFont="1"/>
    <xf numFmtId="0" fontId="8" fillId="0" borderId="0" xfId="1" applyFont="1" applyAlignment="1">
      <alignment vertical="center" wrapText="1"/>
    </xf>
    <xf numFmtId="0" fontId="7" fillId="0" borderId="0" xfId="0" applyFont="1"/>
    <xf numFmtId="0" fontId="7" fillId="0" borderId="0" xfId="1" applyFont="1" applyAlignment="1">
      <alignment vertical="center" wrapText="1"/>
    </xf>
    <xf numFmtId="0" fontId="9" fillId="0" borderId="0" xfId="0" applyFont="1"/>
    <xf numFmtId="0" fontId="4" fillId="0" borderId="0" xfId="0" applyFont="1" applyAlignment="1"/>
    <xf numFmtId="0" fontId="7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4" fillId="0" borderId="0" xfId="0" applyFont="1" applyBorder="1" applyAlignment="1"/>
    <xf numFmtId="0" fontId="4" fillId="0" borderId="1" xfId="0" applyFont="1" applyBorder="1"/>
    <xf numFmtId="2" fontId="4" fillId="0" borderId="1" xfId="0" applyNumberFormat="1" applyFont="1" applyBorder="1" applyAlignment="1">
      <alignment horizontal="right" vertical="center"/>
    </xf>
    <xf numFmtId="0" fontId="4" fillId="2" borderId="2" xfId="0" applyFont="1" applyFill="1" applyBorder="1" applyAlignment="1">
      <alignment horizontal="justify" vertical="center" wrapText="1"/>
    </xf>
    <xf numFmtId="0" fontId="4" fillId="0" borderId="1" xfId="0" applyNumberFormat="1" applyFont="1" applyFill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shrinkToFit="1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4" fillId="0" borderId="3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Fill="1"/>
    <xf numFmtId="0" fontId="4" fillId="0" borderId="3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3" xfId="0" applyNumberFormat="1" applyFont="1" applyFill="1" applyBorder="1" applyAlignment="1" applyProtection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3" fillId="0" borderId="0" xfId="0" applyFont="1"/>
    <xf numFmtId="0" fontId="4" fillId="0" borderId="1" xfId="0" applyFont="1" applyBorder="1" applyAlignment="1">
      <alignment vertical="center"/>
    </xf>
    <xf numFmtId="0" fontId="10" fillId="0" borderId="0" xfId="0" applyFont="1" applyFill="1"/>
    <xf numFmtId="0" fontId="11" fillId="0" borderId="0" xfId="1" applyFont="1" applyAlignment="1"/>
    <xf numFmtId="0" fontId="11" fillId="0" borderId="0" xfId="1" applyFont="1" applyAlignment="1">
      <alignment horizontal="left"/>
    </xf>
    <xf numFmtId="0" fontId="11" fillId="0" borderId="0" xfId="1" applyFont="1" applyFill="1" applyAlignment="1"/>
    <xf numFmtId="0" fontId="11" fillId="0" borderId="0" xfId="0" applyFont="1" applyAlignment="1">
      <alignment vertical="center"/>
    </xf>
    <xf numFmtId="0" fontId="11" fillId="0" borderId="0" xfId="0" applyFont="1"/>
    <xf numFmtId="0" fontId="11" fillId="0" borderId="0" xfId="0" applyFont="1" applyAlignment="1"/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vertical="center" wrapText="1"/>
    </xf>
    <xf numFmtId="1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2" fontId="4" fillId="0" borderId="1" xfId="0" applyNumberFormat="1" applyFont="1" applyFill="1" applyBorder="1" applyAlignment="1" applyProtection="1">
      <alignment horizontal="center" vertical="center" wrapText="1"/>
    </xf>
    <xf numFmtId="0" fontId="12" fillId="0" borderId="0" xfId="0" applyFont="1"/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vertical="center" wrapText="1"/>
    </xf>
    <xf numFmtId="2" fontId="4" fillId="0" borderId="1" xfId="0" applyNumberFormat="1" applyFont="1" applyBorder="1" applyAlignment="1">
      <alignment horizontal="center" vertical="center"/>
    </xf>
    <xf numFmtId="49" fontId="4" fillId="0" borderId="6" xfId="0" applyNumberFormat="1" applyFont="1" applyFill="1" applyBorder="1" applyAlignment="1">
      <alignment vertical="center" wrapText="1"/>
    </xf>
    <xf numFmtId="0" fontId="7" fillId="0" borderId="0" xfId="0" applyFont="1" applyBorder="1"/>
    <xf numFmtId="0" fontId="4" fillId="0" borderId="0" xfId="0" applyFont="1" applyBorder="1"/>
    <xf numFmtId="0" fontId="13" fillId="0" borderId="1" xfId="0" applyNumberFormat="1" applyFont="1" applyFill="1" applyBorder="1" applyAlignment="1" applyProtection="1">
      <alignment horizontal="center" vertical="center" wrapText="1"/>
    </xf>
    <xf numFmtId="0" fontId="13" fillId="0" borderId="0" xfId="0" applyFont="1"/>
    <xf numFmtId="0" fontId="13" fillId="0" borderId="0" xfId="0" applyFont="1" applyBorder="1"/>
    <xf numFmtId="2" fontId="4" fillId="0" borderId="0" xfId="0" applyNumberFormat="1" applyFont="1" applyBorder="1"/>
    <xf numFmtId="2" fontId="4" fillId="0" borderId="0" xfId="1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justify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justify" vertical="center"/>
    </xf>
    <xf numFmtId="0" fontId="15" fillId="0" borderId="1" xfId="0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4" xfId="1" applyFont="1" applyBorder="1" applyAlignment="1">
      <alignment horizontal="justify" vertical="center" wrapText="1"/>
    </xf>
    <xf numFmtId="0" fontId="15" fillId="0" borderId="1" xfId="0" applyFont="1" applyBorder="1" applyAlignment="1">
      <alignment horizontal="justify" vertical="center"/>
    </xf>
    <xf numFmtId="0" fontId="15" fillId="0" borderId="1" xfId="0" applyFont="1" applyBorder="1" applyAlignment="1">
      <alignment horizontal="justify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/>
    </xf>
    <xf numFmtId="2" fontId="4" fillId="0" borderId="0" xfId="0" applyNumberFormat="1" applyFont="1" applyBorder="1" applyAlignment="1">
      <alignment horizontal="center" vertical="center" wrapText="1"/>
    </xf>
    <xf numFmtId="0" fontId="19" fillId="0" borderId="0" xfId="0" applyFont="1"/>
    <xf numFmtId="0" fontId="20" fillId="0" borderId="0" xfId="0" applyFont="1"/>
    <xf numFmtId="0" fontId="17" fillId="0" borderId="0" xfId="2"/>
    <xf numFmtId="0" fontId="21" fillId="0" borderId="0" xfId="0" applyFont="1"/>
    <xf numFmtId="0" fontId="18" fillId="0" borderId="0" xfId="0" applyFont="1" applyAlignment="1">
      <alignment horizontal="justify"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7" fillId="0" borderId="0" xfId="1" applyFont="1" applyAlignment="1">
      <alignment horizontal="center"/>
    </xf>
    <xf numFmtId="0" fontId="7" fillId="0" borderId="0" xfId="1" applyFont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9" fillId="0" borderId="4" xfId="0" applyNumberFormat="1" applyFont="1" applyFill="1" applyBorder="1" applyAlignment="1" applyProtection="1">
      <alignment horizontal="center" vertical="center" wrapText="1"/>
    </xf>
    <xf numFmtId="0" fontId="9" fillId="0" borderId="6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 wrapText="1" shrinkToFit="1"/>
    </xf>
    <xf numFmtId="0" fontId="7" fillId="0" borderId="0" xfId="0" applyFont="1" applyAlignment="1">
      <alignment horizontal="center" vertical="center" wrapText="1"/>
    </xf>
    <xf numFmtId="0" fontId="9" fillId="0" borderId="5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Alignment="1">
      <alignment horizontal="left" vertical="center" shrinkToFit="1"/>
    </xf>
    <xf numFmtId="0" fontId="11" fillId="0" borderId="0" xfId="0" applyFont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3">
    <cellStyle name="Обычный" xfId="0" builtinId="0"/>
    <cellStyle name="Обычный 3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"/>
  <sheetViews>
    <sheetView view="pageBreakPreview" zoomScale="50" zoomScaleNormal="100" zoomScaleSheetLayoutView="50" workbookViewId="0">
      <selection activeCell="D6" sqref="D6"/>
    </sheetView>
  </sheetViews>
  <sheetFormatPr defaultColWidth="9.109375" defaultRowHeight="18" x14ac:dyDescent="0.35"/>
  <cols>
    <col min="1" max="1" width="14.33203125" style="2" customWidth="1"/>
    <col min="2" max="2" width="88.33203125" style="2" customWidth="1"/>
    <col min="3" max="3" width="19.5546875" style="2" customWidth="1"/>
    <col min="4" max="4" width="20.44140625" style="2" customWidth="1"/>
    <col min="5" max="5" width="16.5546875" style="2" customWidth="1"/>
    <col min="6" max="6" width="17.5546875" style="2" customWidth="1"/>
    <col min="7" max="8" width="9.109375" style="2"/>
    <col min="9" max="9" width="19.5546875" style="2" bestFit="1" customWidth="1"/>
    <col min="10" max="16384" width="9.109375" style="2"/>
  </cols>
  <sheetData>
    <row r="1" spans="1:9" s="26" customFormat="1" ht="22.8" x14ac:dyDescent="0.4">
      <c r="A1" s="24"/>
      <c r="B1" s="25"/>
      <c r="D1" s="59" t="s">
        <v>36</v>
      </c>
      <c r="E1" s="59"/>
      <c r="F1" s="59"/>
    </row>
    <row r="2" spans="1:9" s="26" customFormat="1" ht="22.8" x14ac:dyDescent="0.4">
      <c r="A2" s="24"/>
      <c r="B2" s="27"/>
      <c r="D2" s="60" t="s">
        <v>98</v>
      </c>
      <c r="E2" s="59"/>
      <c r="F2" s="59"/>
    </row>
    <row r="3" spans="1:9" s="26" customFormat="1" ht="22.8" x14ac:dyDescent="0.4">
      <c r="A3" s="24"/>
      <c r="B3" s="27"/>
      <c r="D3" s="61" t="s">
        <v>99</v>
      </c>
      <c r="E3" s="61"/>
      <c r="F3" s="61"/>
    </row>
    <row r="4" spans="1:9" s="26" customFormat="1" ht="22.8" hidden="1" x14ac:dyDescent="0.4">
      <c r="A4" s="24"/>
      <c r="B4" s="27"/>
      <c r="D4" s="59" t="s">
        <v>17</v>
      </c>
      <c r="E4" s="59"/>
      <c r="F4" s="59"/>
    </row>
    <row r="5" spans="1:9" s="26" customFormat="1" ht="22.8" hidden="1" x14ac:dyDescent="0.4">
      <c r="A5" s="24"/>
      <c r="B5" s="27"/>
      <c r="D5" s="59" t="s">
        <v>18</v>
      </c>
      <c r="E5" s="59"/>
      <c r="F5" s="59"/>
    </row>
    <row r="6" spans="1:9" s="26" customFormat="1" ht="22.8" x14ac:dyDescent="0.4">
      <c r="A6" s="24"/>
      <c r="B6" s="24"/>
      <c r="D6" s="59" t="s">
        <v>170</v>
      </c>
      <c r="E6" s="59"/>
      <c r="F6" s="59"/>
    </row>
    <row r="7" spans="1:9" ht="10.8" customHeight="1" x14ac:dyDescent="0.35">
      <c r="A7" s="1"/>
      <c r="B7" s="1"/>
      <c r="C7" s="4"/>
      <c r="D7" s="1"/>
      <c r="E7" s="3"/>
      <c r="F7" s="5"/>
    </row>
    <row r="8" spans="1:9" ht="30" hidden="1" customHeight="1" x14ac:dyDescent="0.35">
      <c r="A8" s="50"/>
      <c r="B8" s="22" t="s">
        <v>113</v>
      </c>
      <c r="C8" s="9">
        <f t="shared" ref="C8:C10" si="0">D8+E8</f>
        <v>0</v>
      </c>
      <c r="D8" s="83"/>
      <c r="E8" s="15">
        <v>0</v>
      </c>
      <c r="F8" s="15">
        <v>0</v>
      </c>
      <c r="I8" s="91"/>
    </row>
    <row r="9" spans="1:9" ht="30" hidden="1" customHeight="1" x14ac:dyDescent="0.35">
      <c r="A9" s="50"/>
      <c r="B9" s="22" t="s">
        <v>114</v>
      </c>
      <c r="C9" s="9">
        <f t="shared" si="0"/>
        <v>0</v>
      </c>
      <c r="D9" s="83"/>
      <c r="E9" s="15"/>
      <c r="F9" s="15"/>
      <c r="I9" s="91"/>
    </row>
    <row r="10" spans="1:9" ht="43.2" hidden="1" customHeight="1" x14ac:dyDescent="0.35">
      <c r="A10" s="92">
        <v>41054100</v>
      </c>
      <c r="B10" s="93" t="s">
        <v>115</v>
      </c>
      <c r="C10" s="9">
        <f t="shared" si="0"/>
        <v>0</v>
      </c>
      <c r="D10" s="83"/>
      <c r="E10" s="15">
        <v>0</v>
      </c>
      <c r="F10" s="15">
        <v>0</v>
      </c>
      <c r="I10" s="91"/>
    </row>
    <row r="11" spans="1:9" ht="33" hidden="1" customHeight="1" x14ac:dyDescent="0.35">
      <c r="A11" s="23"/>
      <c r="B11" s="14" t="s">
        <v>13</v>
      </c>
      <c r="C11" s="9" t="e">
        <f>D11+E11</f>
        <v>#REF!</v>
      </c>
      <c r="D11" s="15" t="e">
        <f>#REF!+#REF!</f>
        <v>#REF!</v>
      </c>
      <c r="E11" s="15" t="e">
        <f>#REF!+#REF!</f>
        <v>#REF!</v>
      </c>
      <c r="F11" s="15" t="e">
        <f>#REF!+#REF!</f>
        <v>#REF!</v>
      </c>
      <c r="I11" s="86"/>
    </row>
    <row r="13" spans="1:9" s="26" customFormat="1" ht="27.6" customHeight="1" x14ac:dyDescent="0.35">
      <c r="A13" s="117" t="s">
        <v>0</v>
      </c>
      <c r="B13" s="117"/>
      <c r="C13" s="117"/>
      <c r="D13" s="117"/>
      <c r="E13" s="117"/>
      <c r="F13" s="117"/>
      <c r="I13" s="85"/>
    </row>
    <row r="14" spans="1:9" s="26" customFormat="1" ht="27.6" customHeight="1" x14ac:dyDescent="0.35">
      <c r="A14" s="118" t="s">
        <v>138</v>
      </c>
      <c r="B14" s="118"/>
      <c r="C14" s="118"/>
      <c r="D14" s="118"/>
      <c r="E14" s="118"/>
      <c r="F14" s="118"/>
      <c r="I14" s="85"/>
    </row>
    <row r="15" spans="1:9" ht="16.8" customHeight="1" x14ac:dyDescent="0.35">
      <c r="A15" s="5"/>
      <c r="B15" s="6"/>
      <c r="C15" s="6"/>
      <c r="D15" s="6"/>
      <c r="E15" s="6"/>
      <c r="F15" s="7" t="s">
        <v>1</v>
      </c>
      <c r="I15" s="86"/>
    </row>
    <row r="16" spans="1:9" ht="27.6" customHeight="1" x14ac:dyDescent="0.35">
      <c r="A16" s="119" t="s">
        <v>15</v>
      </c>
      <c r="B16" s="119" t="s">
        <v>101</v>
      </c>
      <c r="C16" s="119" t="s">
        <v>102</v>
      </c>
      <c r="D16" s="119" t="s">
        <v>2</v>
      </c>
      <c r="E16" s="119" t="s">
        <v>3</v>
      </c>
      <c r="F16" s="119"/>
      <c r="I16" s="86"/>
    </row>
    <row r="17" spans="1:9" ht="61.8" customHeight="1" x14ac:dyDescent="0.35">
      <c r="A17" s="119"/>
      <c r="B17" s="119"/>
      <c r="C17" s="119"/>
      <c r="D17" s="119"/>
      <c r="E17" s="97" t="s">
        <v>103</v>
      </c>
      <c r="F17" s="97" t="s">
        <v>104</v>
      </c>
      <c r="I17" s="86"/>
    </row>
    <row r="18" spans="1:9" s="88" customFormat="1" ht="18.600000000000001" customHeight="1" x14ac:dyDescent="0.25">
      <c r="A18" s="87">
        <v>1</v>
      </c>
      <c r="B18" s="87">
        <v>2</v>
      </c>
      <c r="C18" s="87">
        <v>3</v>
      </c>
      <c r="D18" s="87">
        <v>4</v>
      </c>
      <c r="E18" s="87">
        <v>5</v>
      </c>
      <c r="F18" s="87">
        <v>6</v>
      </c>
      <c r="I18" s="89"/>
    </row>
    <row r="19" spans="1:9" ht="27.6" customHeight="1" x14ac:dyDescent="0.35">
      <c r="A19" s="8">
        <v>10000000</v>
      </c>
      <c r="B19" s="8" t="s">
        <v>4</v>
      </c>
      <c r="C19" s="9">
        <f>D19+E19</f>
        <v>12522600</v>
      </c>
      <c r="D19" s="9">
        <f>D20+D23+D25</f>
        <v>12522600</v>
      </c>
      <c r="E19" s="9">
        <f t="shared" ref="E19:F19" si="1">E20+E23+E25</f>
        <v>0</v>
      </c>
      <c r="F19" s="9">
        <f t="shared" si="1"/>
        <v>0</v>
      </c>
      <c r="I19" s="86"/>
    </row>
    <row r="20" spans="1:9" ht="27.6" customHeight="1" x14ac:dyDescent="0.35">
      <c r="A20" s="99">
        <v>13000000</v>
      </c>
      <c r="B20" s="100" t="s">
        <v>139</v>
      </c>
      <c r="C20" s="9">
        <f t="shared" ref="C20:C32" si="2">D20+E20</f>
        <v>3000</v>
      </c>
      <c r="D20" s="9">
        <f>D21</f>
        <v>3000</v>
      </c>
      <c r="E20" s="9">
        <f t="shared" ref="E20:F21" si="3">E21</f>
        <v>0</v>
      </c>
      <c r="F20" s="9">
        <f t="shared" si="3"/>
        <v>0</v>
      </c>
      <c r="I20" s="86"/>
    </row>
    <row r="21" spans="1:9" ht="27.6" customHeight="1" x14ac:dyDescent="0.35">
      <c r="A21" s="99">
        <v>13010000</v>
      </c>
      <c r="B21" s="100" t="s">
        <v>140</v>
      </c>
      <c r="C21" s="9">
        <f t="shared" si="2"/>
        <v>3000</v>
      </c>
      <c r="D21" s="9">
        <f>D22</f>
        <v>3000</v>
      </c>
      <c r="E21" s="9">
        <f t="shared" si="3"/>
        <v>0</v>
      </c>
      <c r="F21" s="9">
        <f t="shared" si="3"/>
        <v>0</v>
      </c>
      <c r="I21" s="86"/>
    </row>
    <row r="22" spans="1:9" ht="68.400000000000006" customHeight="1" x14ac:dyDescent="0.35">
      <c r="A22" s="101">
        <v>13010200</v>
      </c>
      <c r="B22" s="100" t="s">
        <v>141</v>
      </c>
      <c r="C22" s="9">
        <f t="shared" si="2"/>
        <v>3000</v>
      </c>
      <c r="D22" s="9">
        <v>3000</v>
      </c>
      <c r="E22" s="9">
        <v>0</v>
      </c>
      <c r="F22" s="9">
        <v>0</v>
      </c>
      <c r="I22" s="86"/>
    </row>
    <row r="23" spans="1:9" ht="27.6" customHeight="1" x14ac:dyDescent="0.35">
      <c r="A23" s="8">
        <v>14000000</v>
      </c>
      <c r="B23" s="10" t="s">
        <v>105</v>
      </c>
      <c r="C23" s="9">
        <f t="shared" si="2"/>
        <v>4048000</v>
      </c>
      <c r="D23" s="9">
        <f>D24</f>
        <v>4048000</v>
      </c>
      <c r="E23" s="9">
        <f t="shared" ref="E23:F23" si="4">E24</f>
        <v>0</v>
      </c>
      <c r="F23" s="9">
        <f t="shared" si="4"/>
        <v>0</v>
      </c>
      <c r="I23" s="86"/>
    </row>
    <row r="24" spans="1:9" ht="45.6" customHeight="1" x14ac:dyDescent="0.35">
      <c r="A24" s="8">
        <v>14040000</v>
      </c>
      <c r="B24" s="11" t="s">
        <v>106</v>
      </c>
      <c r="C24" s="9">
        <f t="shared" si="2"/>
        <v>4048000</v>
      </c>
      <c r="D24" s="9">
        <v>4048000</v>
      </c>
      <c r="E24" s="9">
        <v>0</v>
      </c>
      <c r="F24" s="9">
        <v>0</v>
      </c>
      <c r="I24" s="86"/>
    </row>
    <row r="25" spans="1:9" ht="27.6" customHeight="1" x14ac:dyDescent="0.35">
      <c r="A25" s="97">
        <v>18000000</v>
      </c>
      <c r="B25" s="13" t="s">
        <v>37</v>
      </c>
      <c r="C25" s="9">
        <f t="shared" si="2"/>
        <v>8471600</v>
      </c>
      <c r="D25" s="9">
        <f>D26+D31</f>
        <v>8471600</v>
      </c>
      <c r="E25" s="9">
        <v>0</v>
      </c>
      <c r="F25" s="9">
        <v>0</v>
      </c>
      <c r="I25" s="90"/>
    </row>
    <row r="26" spans="1:9" ht="27.6" customHeight="1" x14ac:dyDescent="0.35">
      <c r="A26" s="97">
        <v>18010000</v>
      </c>
      <c r="B26" s="13" t="s">
        <v>38</v>
      </c>
      <c r="C26" s="9">
        <f t="shared" si="2"/>
        <v>8471600</v>
      </c>
      <c r="D26" s="9">
        <f>D27+D28+D29+D30</f>
        <v>8471600</v>
      </c>
      <c r="E26" s="9">
        <v>0</v>
      </c>
      <c r="F26" s="9">
        <v>0</v>
      </c>
      <c r="I26" s="86"/>
    </row>
    <row r="27" spans="1:9" ht="43.2" customHeight="1" x14ac:dyDescent="0.35">
      <c r="A27" s="97">
        <v>18010100</v>
      </c>
      <c r="B27" s="13" t="s">
        <v>39</v>
      </c>
      <c r="C27" s="9">
        <f t="shared" si="2"/>
        <v>75300</v>
      </c>
      <c r="D27" s="9">
        <v>75300</v>
      </c>
      <c r="E27" s="9">
        <v>0</v>
      </c>
      <c r="F27" s="9">
        <v>0</v>
      </c>
      <c r="I27" s="86"/>
    </row>
    <row r="28" spans="1:9" ht="43.2" customHeight="1" x14ac:dyDescent="0.35">
      <c r="A28" s="97">
        <v>18010200</v>
      </c>
      <c r="B28" s="13" t="s">
        <v>40</v>
      </c>
      <c r="C28" s="9">
        <f t="shared" si="2"/>
        <v>290000</v>
      </c>
      <c r="D28" s="9">
        <v>290000</v>
      </c>
      <c r="E28" s="9">
        <v>0</v>
      </c>
      <c r="F28" s="9">
        <v>0</v>
      </c>
      <c r="I28" s="86"/>
    </row>
    <row r="29" spans="1:9" ht="43.2" customHeight="1" x14ac:dyDescent="0.35">
      <c r="A29" s="97">
        <v>18010300</v>
      </c>
      <c r="B29" s="13" t="s">
        <v>41</v>
      </c>
      <c r="C29" s="9">
        <f t="shared" si="2"/>
        <v>1825600</v>
      </c>
      <c r="D29" s="9">
        <v>1825600</v>
      </c>
      <c r="E29" s="9">
        <v>0</v>
      </c>
      <c r="F29" s="9">
        <v>0</v>
      </c>
      <c r="I29" s="86"/>
    </row>
    <row r="30" spans="1:9" ht="43.2" customHeight="1" x14ac:dyDescent="0.35">
      <c r="A30" s="97">
        <v>18010400</v>
      </c>
      <c r="B30" s="13" t="s">
        <v>42</v>
      </c>
      <c r="C30" s="9">
        <f t="shared" si="2"/>
        <v>6280700</v>
      </c>
      <c r="D30" s="9">
        <v>6280700</v>
      </c>
      <c r="E30" s="9">
        <v>0</v>
      </c>
      <c r="F30" s="9">
        <v>0</v>
      </c>
      <c r="I30" s="86"/>
    </row>
    <row r="31" spans="1:9" ht="27" hidden="1" customHeight="1" x14ac:dyDescent="0.35">
      <c r="A31" s="97">
        <v>18030000</v>
      </c>
      <c r="B31" s="10" t="s">
        <v>58</v>
      </c>
      <c r="C31" s="9">
        <f t="shared" si="2"/>
        <v>0</v>
      </c>
      <c r="D31" s="9">
        <f>D32+D36</f>
        <v>0</v>
      </c>
      <c r="E31" s="9">
        <f>E32+E36</f>
        <v>0</v>
      </c>
      <c r="F31" s="9">
        <f>F32+F36</f>
        <v>0</v>
      </c>
      <c r="I31" s="86"/>
    </row>
    <row r="32" spans="1:9" ht="27" hidden="1" customHeight="1" x14ac:dyDescent="0.35">
      <c r="A32" s="97">
        <v>18030100</v>
      </c>
      <c r="B32" s="10" t="s">
        <v>59</v>
      </c>
      <c r="C32" s="9">
        <f t="shared" si="2"/>
        <v>0</v>
      </c>
      <c r="D32" s="9"/>
      <c r="E32" s="9">
        <v>0</v>
      </c>
      <c r="F32" s="9">
        <v>0</v>
      </c>
      <c r="I32" s="86"/>
    </row>
    <row r="33" spans="1:9" ht="27" hidden="1" customHeight="1" x14ac:dyDescent="0.35">
      <c r="A33" s="97">
        <v>18030101</v>
      </c>
      <c r="B33" s="10" t="s">
        <v>59</v>
      </c>
      <c r="C33" s="9">
        <f>D33+E33</f>
        <v>0</v>
      </c>
      <c r="D33" s="9"/>
      <c r="E33" s="9">
        <v>0</v>
      </c>
      <c r="F33" s="9">
        <v>0</v>
      </c>
      <c r="I33" s="86"/>
    </row>
    <row r="34" spans="1:9" ht="27" hidden="1" customHeight="1" x14ac:dyDescent="0.35">
      <c r="A34" s="97">
        <v>18030102</v>
      </c>
      <c r="B34" s="10" t="s">
        <v>59</v>
      </c>
      <c r="C34" s="9">
        <f>D34+E34</f>
        <v>0</v>
      </c>
      <c r="D34" s="9"/>
      <c r="E34" s="9">
        <v>0</v>
      </c>
      <c r="F34" s="9">
        <v>0</v>
      </c>
      <c r="I34" s="86"/>
    </row>
    <row r="35" spans="1:9" ht="27" hidden="1" customHeight="1" x14ac:dyDescent="0.35">
      <c r="A35" s="97">
        <v>18030103</v>
      </c>
      <c r="B35" s="10" t="s">
        <v>59</v>
      </c>
      <c r="C35" s="9">
        <f>D35+E35</f>
        <v>0</v>
      </c>
      <c r="D35" s="9"/>
      <c r="E35" s="9">
        <v>0</v>
      </c>
      <c r="F35" s="9">
        <v>0</v>
      </c>
      <c r="I35" s="86"/>
    </row>
    <row r="36" spans="1:9" ht="27" hidden="1" customHeight="1" x14ac:dyDescent="0.35">
      <c r="A36" s="97">
        <v>18030104</v>
      </c>
      <c r="B36" s="10" t="s">
        <v>94</v>
      </c>
      <c r="C36" s="9">
        <f>D36+E36</f>
        <v>0</v>
      </c>
      <c r="D36" s="9"/>
      <c r="E36" s="9">
        <v>0</v>
      </c>
      <c r="F36" s="9">
        <v>0</v>
      </c>
      <c r="I36" s="86"/>
    </row>
    <row r="37" spans="1:9" ht="27" customHeight="1" x14ac:dyDescent="0.35">
      <c r="A37" s="14">
        <v>20000000</v>
      </c>
      <c r="B37" s="14" t="s">
        <v>5</v>
      </c>
      <c r="C37" s="9">
        <f t="shared" ref="C37:C64" si="5">D37+E37</f>
        <v>570535</v>
      </c>
      <c r="D37" s="15">
        <f>D38+D42+D45</f>
        <v>315800</v>
      </c>
      <c r="E37" s="15">
        <f>E38+E45</f>
        <v>254735</v>
      </c>
      <c r="F37" s="15">
        <f>F38+F45</f>
        <v>0</v>
      </c>
      <c r="I37" s="86"/>
    </row>
    <row r="38" spans="1:9" ht="27" customHeight="1" x14ac:dyDescent="0.35">
      <c r="A38" s="16" t="s">
        <v>6</v>
      </c>
      <c r="B38" s="17" t="s">
        <v>7</v>
      </c>
      <c r="C38" s="9">
        <f t="shared" si="5"/>
        <v>149000</v>
      </c>
      <c r="D38" s="15">
        <f t="shared" ref="D38:F39" si="6">D39</f>
        <v>149000</v>
      </c>
      <c r="E38" s="15">
        <f t="shared" si="6"/>
        <v>0</v>
      </c>
      <c r="F38" s="15">
        <f t="shared" si="6"/>
        <v>0</v>
      </c>
      <c r="I38" s="86"/>
    </row>
    <row r="39" spans="1:9" ht="27" customHeight="1" x14ac:dyDescent="0.35">
      <c r="A39" s="14">
        <v>21080000</v>
      </c>
      <c r="B39" s="18" t="s">
        <v>8</v>
      </c>
      <c r="C39" s="9">
        <f t="shared" si="5"/>
        <v>149000</v>
      </c>
      <c r="D39" s="15">
        <f>D40+D41</f>
        <v>149000</v>
      </c>
      <c r="E39" s="15">
        <f t="shared" si="6"/>
        <v>0</v>
      </c>
      <c r="F39" s="15">
        <f t="shared" si="6"/>
        <v>0</v>
      </c>
      <c r="I39" s="86"/>
    </row>
    <row r="40" spans="1:9" ht="27" customHeight="1" x14ac:dyDescent="0.35">
      <c r="A40" s="14">
        <v>21081100</v>
      </c>
      <c r="B40" s="19" t="s">
        <v>9</v>
      </c>
      <c r="C40" s="9">
        <f t="shared" si="5"/>
        <v>31600</v>
      </c>
      <c r="D40" s="15">
        <v>31600</v>
      </c>
      <c r="E40" s="15">
        <v>0</v>
      </c>
      <c r="F40" s="9">
        <v>0</v>
      </c>
      <c r="I40" s="86"/>
    </row>
    <row r="41" spans="1:9" ht="41.4" customHeight="1" x14ac:dyDescent="0.35">
      <c r="A41" s="14">
        <v>21081500</v>
      </c>
      <c r="B41" s="11" t="s">
        <v>142</v>
      </c>
      <c r="C41" s="9">
        <f t="shared" si="5"/>
        <v>117400</v>
      </c>
      <c r="D41" s="15">
        <v>117400</v>
      </c>
      <c r="E41" s="15">
        <v>0</v>
      </c>
      <c r="F41" s="9">
        <v>0</v>
      </c>
      <c r="I41" s="86"/>
    </row>
    <row r="42" spans="1:9" ht="37.799999999999997" customHeight="1" x14ac:dyDescent="0.35">
      <c r="A42" s="14">
        <v>22000000</v>
      </c>
      <c r="B42" s="10" t="s">
        <v>47</v>
      </c>
      <c r="C42" s="9">
        <f t="shared" si="5"/>
        <v>166800</v>
      </c>
      <c r="D42" s="15">
        <f>D43</f>
        <v>166800</v>
      </c>
      <c r="E42" s="15">
        <v>0</v>
      </c>
      <c r="F42" s="9">
        <v>0</v>
      </c>
      <c r="I42" s="86"/>
    </row>
    <row r="43" spans="1:9" ht="27" customHeight="1" x14ac:dyDescent="0.35">
      <c r="A43" s="14">
        <v>22010000</v>
      </c>
      <c r="B43" s="19" t="s">
        <v>48</v>
      </c>
      <c r="C43" s="9">
        <f t="shared" si="5"/>
        <v>166800</v>
      </c>
      <c r="D43" s="15">
        <f>D44</f>
        <v>166800</v>
      </c>
      <c r="E43" s="15">
        <v>0</v>
      </c>
      <c r="F43" s="9">
        <v>0</v>
      </c>
      <c r="I43" s="86"/>
    </row>
    <row r="44" spans="1:9" ht="27" customHeight="1" x14ac:dyDescent="0.35">
      <c r="A44" s="14">
        <v>22012500</v>
      </c>
      <c r="B44" s="19" t="s">
        <v>49</v>
      </c>
      <c r="C44" s="9">
        <f t="shared" si="5"/>
        <v>166800</v>
      </c>
      <c r="D44" s="15">
        <v>166800</v>
      </c>
      <c r="E44" s="15">
        <v>0</v>
      </c>
      <c r="F44" s="9">
        <v>0</v>
      </c>
      <c r="I44" s="86"/>
    </row>
    <row r="45" spans="1:9" ht="27" customHeight="1" x14ac:dyDescent="0.35">
      <c r="A45" s="14">
        <v>25000000</v>
      </c>
      <c r="B45" s="19" t="s">
        <v>10</v>
      </c>
      <c r="C45" s="9">
        <f t="shared" si="5"/>
        <v>254735</v>
      </c>
      <c r="D45" s="15">
        <f>D46</f>
        <v>0</v>
      </c>
      <c r="E45" s="15">
        <f>E46</f>
        <v>254735</v>
      </c>
      <c r="F45" s="15">
        <f>F46</f>
        <v>0</v>
      </c>
      <c r="I45" s="86"/>
    </row>
    <row r="46" spans="1:9" ht="42" customHeight="1" x14ac:dyDescent="0.35">
      <c r="A46" s="14">
        <v>25010000</v>
      </c>
      <c r="B46" s="20" t="s">
        <v>43</v>
      </c>
      <c r="C46" s="9">
        <f t="shared" si="5"/>
        <v>254735</v>
      </c>
      <c r="D46" s="15">
        <f>D47+D48</f>
        <v>0</v>
      </c>
      <c r="E46" s="15">
        <f>E47+E48</f>
        <v>254735</v>
      </c>
      <c r="F46" s="15">
        <f>F47+F48</f>
        <v>0</v>
      </c>
      <c r="I46" s="86"/>
    </row>
    <row r="47" spans="1:9" ht="37.5" customHeight="1" x14ac:dyDescent="0.35">
      <c r="A47" s="14">
        <v>25010100</v>
      </c>
      <c r="B47" s="20" t="s">
        <v>11</v>
      </c>
      <c r="C47" s="9">
        <f t="shared" si="5"/>
        <v>244100</v>
      </c>
      <c r="D47" s="15">
        <v>0</v>
      </c>
      <c r="E47" s="15">
        <v>244100</v>
      </c>
      <c r="F47" s="9">
        <v>0</v>
      </c>
      <c r="I47" s="90"/>
    </row>
    <row r="48" spans="1:9" ht="27" customHeight="1" x14ac:dyDescent="0.35">
      <c r="A48" s="102">
        <v>25010300</v>
      </c>
      <c r="B48" s="103" t="s">
        <v>12</v>
      </c>
      <c r="C48" s="9">
        <f t="shared" si="5"/>
        <v>10635</v>
      </c>
      <c r="D48" s="15">
        <v>0</v>
      </c>
      <c r="E48" s="15">
        <v>10635</v>
      </c>
      <c r="F48" s="9">
        <v>0</v>
      </c>
      <c r="I48" s="90"/>
    </row>
    <row r="49" spans="1:9" ht="27" customHeight="1" x14ac:dyDescent="0.35">
      <c r="A49" s="99" t="s">
        <v>143</v>
      </c>
      <c r="B49" s="104" t="s">
        <v>144</v>
      </c>
      <c r="C49" s="9">
        <f t="shared" si="5"/>
        <v>700</v>
      </c>
      <c r="D49" s="15">
        <f t="shared" ref="D49:E51" si="7">D50</f>
        <v>700</v>
      </c>
      <c r="E49" s="15">
        <f t="shared" si="7"/>
        <v>0</v>
      </c>
      <c r="F49" s="9">
        <v>0</v>
      </c>
      <c r="I49" s="90"/>
    </row>
    <row r="50" spans="1:9" ht="27" customHeight="1" x14ac:dyDescent="0.35">
      <c r="A50" s="99">
        <v>31000000</v>
      </c>
      <c r="B50" s="105" t="s">
        <v>145</v>
      </c>
      <c r="C50" s="9">
        <f t="shared" si="5"/>
        <v>700</v>
      </c>
      <c r="D50" s="15">
        <f t="shared" si="7"/>
        <v>700</v>
      </c>
      <c r="E50" s="15">
        <f t="shared" si="7"/>
        <v>0</v>
      </c>
      <c r="F50" s="9">
        <v>0</v>
      </c>
      <c r="I50" s="90"/>
    </row>
    <row r="51" spans="1:9" ht="78" customHeight="1" x14ac:dyDescent="0.35">
      <c r="A51" s="99">
        <v>31010000</v>
      </c>
      <c r="B51" s="104" t="s">
        <v>146</v>
      </c>
      <c r="C51" s="9">
        <f t="shared" si="5"/>
        <v>700</v>
      </c>
      <c r="D51" s="15">
        <f t="shared" si="7"/>
        <v>700</v>
      </c>
      <c r="E51" s="15">
        <f t="shared" si="7"/>
        <v>0</v>
      </c>
      <c r="F51" s="9">
        <v>0</v>
      </c>
      <c r="I51" s="90"/>
    </row>
    <row r="52" spans="1:9" ht="63.6" customHeight="1" x14ac:dyDescent="0.35">
      <c r="A52" s="99">
        <v>31010200</v>
      </c>
      <c r="B52" s="100" t="s">
        <v>149</v>
      </c>
      <c r="C52" s="9">
        <f t="shared" si="5"/>
        <v>700</v>
      </c>
      <c r="D52" s="15">
        <v>700</v>
      </c>
      <c r="E52" s="15">
        <v>0</v>
      </c>
      <c r="F52" s="9">
        <v>0</v>
      </c>
      <c r="I52" s="90"/>
    </row>
    <row r="53" spans="1:9" ht="27.6" customHeight="1" x14ac:dyDescent="0.35">
      <c r="A53" s="106"/>
      <c r="B53" s="107" t="s">
        <v>107</v>
      </c>
      <c r="C53" s="9">
        <f t="shared" si="5"/>
        <v>13093835</v>
      </c>
      <c r="D53" s="15">
        <f>D19+D37+D49</f>
        <v>12839100</v>
      </c>
      <c r="E53" s="15">
        <f>E19+E37</f>
        <v>254735</v>
      </c>
      <c r="F53" s="15">
        <f>F19+F37</f>
        <v>0</v>
      </c>
      <c r="I53" s="90"/>
    </row>
    <row r="54" spans="1:9" ht="27.6" customHeight="1" x14ac:dyDescent="0.35">
      <c r="A54" s="8">
        <v>40000000</v>
      </c>
      <c r="B54" s="14" t="s">
        <v>14</v>
      </c>
      <c r="C54" s="9">
        <f t="shared" si="5"/>
        <v>45717423</v>
      </c>
      <c r="D54" s="9">
        <f>D55</f>
        <v>44878723</v>
      </c>
      <c r="E54" s="9">
        <f>E55</f>
        <v>838700</v>
      </c>
      <c r="F54" s="9">
        <f>F55</f>
        <v>838700</v>
      </c>
      <c r="I54" s="90"/>
    </row>
    <row r="55" spans="1:9" ht="27.6" customHeight="1" x14ac:dyDescent="0.35">
      <c r="A55" s="14">
        <v>41000000</v>
      </c>
      <c r="B55" s="19" t="s">
        <v>97</v>
      </c>
      <c r="C55" s="9">
        <f t="shared" si="5"/>
        <v>45717423</v>
      </c>
      <c r="D55" s="15">
        <f>D56+D58</f>
        <v>44878723</v>
      </c>
      <c r="E55" s="15">
        <f>E56+E58</f>
        <v>838700</v>
      </c>
      <c r="F55" s="15">
        <f>F56+F58</f>
        <v>838700</v>
      </c>
      <c r="I55" s="86"/>
    </row>
    <row r="56" spans="1:9" ht="27.6" customHeight="1" x14ac:dyDescent="0.35">
      <c r="A56" s="50">
        <v>41040000</v>
      </c>
      <c r="B56" s="22" t="s">
        <v>108</v>
      </c>
      <c r="C56" s="9">
        <f t="shared" si="5"/>
        <v>42465599</v>
      </c>
      <c r="D56" s="15">
        <f>D57</f>
        <v>42465599</v>
      </c>
      <c r="E56" s="15">
        <f>E57</f>
        <v>0</v>
      </c>
      <c r="F56" s="15">
        <f>F57</f>
        <v>0</v>
      </c>
      <c r="I56" s="86"/>
    </row>
    <row r="57" spans="1:9" ht="27.6" customHeight="1" x14ac:dyDescent="0.35">
      <c r="A57" s="50">
        <v>41040400</v>
      </c>
      <c r="B57" s="22" t="s">
        <v>109</v>
      </c>
      <c r="C57" s="9">
        <f t="shared" si="5"/>
        <v>42465599</v>
      </c>
      <c r="D57" s="15">
        <v>42465599</v>
      </c>
      <c r="E57" s="15">
        <v>0</v>
      </c>
      <c r="F57" s="15">
        <v>0</v>
      </c>
      <c r="I57" s="86"/>
    </row>
    <row r="58" spans="1:9" ht="30" customHeight="1" x14ac:dyDescent="0.35">
      <c r="A58" s="50">
        <v>41050000</v>
      </c>
      <c r="B58" s="22" t="s">
        <v>110</v>
      </c>
      <c r="C58" s="9">
        <f t="shared" si="5"/>
        <v>3251824</v>
      </c>
      <c r="D58" s="15">
        <f>D59</f>
        <v>2413124</v>
      </c>
      <c r="E58" s="15">
        <f t="shared" ref="E58:F58" si="8">E59</f>
        <v>838700</v>
      </c>
      <c r="F58" s="15">
        <f t="shared" si="8"/>
        <v>838700</v>
      </c>
      <c r="I58" s="86"/>
    </row>
    <row r="59" spans="1:9" ht="30" customHeight="1" x14ac:dyDescent="0.35">
      <c r="A59" s="50">
        <v>41053900</v>
      </c>
      <c r="B59" s="22" t="s">
        <v>111</v>
      </c>
      <c r="C59" s="9">
        <f t="shared" si="5"/>
        <v>3251824</v>
      </c>
      <c r="D59" s="83">
        <f>D61+D62+D63</f>
        <v>2413124</v>
      </c>
      <c r="E59" s="83">
        <f t="shared" ref="E59:F59" si="9">E61+E62+E63</f>
        <v>838700</v>
      </c>
      <c r="F59" s="83">
        <f t="shared" si="9"/>
        <v>838700</v>
      </c>
      <c r="I59" s="91"/>
    </row>
    <row r="60" spans="1:9" ht="30" customHeight="1" x14ac:dyDescent="0.35">
      <c r="A60" s="50"/>
      <c r="B60" s="22" t="s">
        <v>112</v>
      </c>
      <c r="C60" s="9"/>
      <c r="D60" s="83"/>
      <c r="E60" s="15"/>
      <c r="F60" s="15"/>
      <c r="I60" s="91"/>
    </row>
    <row r="61" spans="1:9" ht="43.2" customHeight="1" x14ac:dyDescent="0.35">
      <c r="A61" s="50"/>
      <c r="B61" s="22" t="s">
        <v>147</v>
      </c>
      <c r="C61" s="9">
        <f t="shared" si="5"/>
        <v>3251824</v>
      </c>
      <c r="D61" s="83">
        <v>2413124</v>
      </c>
      <c r="E61" s="15">
        <v>838700</v>
      </c>
      <c r="F61" s="15">
        <v>838700</v>
      </c>
      <c r="I61" s="91"/>
    </row>
    <row r="62" spans="1:9" ht="30" hidden="1" customHeight="1" x14ac:dyDescent="0.35">
      <c r="A62" s="50"/>
      <c r="B62" s="22" t="s">
        <v>148</v>
      </c>
      <c r="C62" s="9">
        <f t="shared" si="5"/>
        <v>0</v>
      </c>
      <c r="D62" s="83"/>
      <c r="E62" s="15">
        <v>0</v>
      </c>
      <c r="F62" s="15">
        <v>0</v>
      </c>
      <c r="I62" s="91"/>
    </row>
    <row r="63" spans="1:9" ht="60" hidden="1" customHeight="1" x14ac:dyDescent="0.35">
      <c r="A63" s="50"/>
      <c r="B63" s="22" t="s">
        <v>114</v>
      </c>
      <c r="C63" s="9">
        <f t="shared" si="5"/>
        <v>0</v>
      </c>
      <c r="D63" s="83"/>
      <c r="E63" s="15"/>
      <c r="F63" s="15"/>
      <c r="I63" s="91"/>
    </row>
    <row r="64" spans="1:9" ht="80.400000000000006" hidden="1" customHeight="1" x14ac:dyDescent="0.35">
      <c r="A64" s="92">
        <v>41054100</v>
      </c>
      <c r="B64" s="93" t="s">
        <v>115</v>
      </c>
      <c r="C64" s="9">
        <f t="shared" si="5"/>
        <v>0</v>
      </c>
      <c r="D64" s="83"/>
      <c r="E64" s="15">
        <v>0</v>
      </c>
      <c r="F64" s="15">
        <v>0</v>
      </c>
      <c r="I64" s="91"/>
    </row>
    <row r="65" spans="1:11" ht="33" customHeight="1" x14ac:dyDescent="0.35">
      <c r="A65" s="23"/>
      <c r="B65" s="14" t="s">
        <v>13</v>
      </c>
      <c r="C65" s="9">
        <f>D65+E65</f>
        <v>58811258</v>
      </c>
      <c r="D65" s="15">
        <f>D53+D54</f>
        <v>57717823</v>
      </c>
      <c r="E65" s="15">
        <f>E53+E54</f>
        <v>1093435</v>
      </c>
      <c r="F65" s="15">
        <f>F53+F54</f>
        <v>838700</v>
      </c>
      <c r="I65" s="86"/>
    </row>
    <row r="67" spans="1:11" s="110" customFormat="1" ht="24.6" customHeight="1" x14ac:dyDescent="0.45">
      <c r="A67" s="115" t="s">
        <v>162</v>
      </c>
      <c r="B67" s="115"/>
      <c r="C67" s="109"/>
      <c r="D67" s="109"/>
      <c r="E67" s="109"/>
      <c r="F67"/>
      <c r="G67"/>
      <c r="H67"/>
      <c r="I67"/>
      <c r="J67"/>
    </row>
    <row r="68" spans="1:11" customFormat="1" ht="24.6" customHeight="1" x14ac:dyDescent="0.45">
      <c r="A68" s="115" t="s">
        <v>163</v>
      </c>
      <c r="B68" s="115"/>
      <c r="C68" s="109"/>
      <c r="D68" s="109"/>
      <c r="E68" s="109"/>
      <c r="K68" s="111"/>
    </row>
    <row r="69" spans="1:11" customFormat="1" ht="24.6" customHeight="1" x14ac:dyDescent="0.45">
      <c r="A69" s="115" t="s">
        <v>164</v>
      </c>
      <c r="B69" s="115"/>
      <c r="C69" s="109"/>
      <c r="D69" s="109"/>
      <c r="E69" s="112"/>
      <c r="K69" s="111"/>
    </row>
    <row r="70" spans="1:11" customFormat="1" ht="24.6" customHeight="1" x14ac:dyDescent="0.45">
      <c r="A70" s="113" t="s">
        <v>165</v>
      </c>
      <c r="B70" s="109"/>
      <c r="C70" s="109"/>
      <c r="D70" s="116" t="s">
        <v>166</v>
      </c>
      <c r="E70" s="116"/>
      <c r="K70" s="111"/>
    </row>
  </sheetData>
  <mergeCells count="11">
    <mergeCell ref="A67:B67"/>
    <mergeCell ref="A68:B68"/>
    <mergeCell ref="A69:B69"/>
    <mergeCell ref="D70:E70"/>
    <mergeCell ref="A13:F13"/>
    <mergeCell ref="A14:F14"/>
    <mergeCell ref="A16:A17"/>
    <mergeCell ref="B16:B17"/>
    <mergeCell ref="C16:C17"/>
    <mergeCell ref="D16:D17"/>
    <mergeCell ref="E16:F16"/>
  </mergeCells>
  <phoneticPr fontId="2" type="noConversion"/>
  <pageMargins left="1.1811023622047245" right="0.39370078740157483" top="0.78740157480314965" bottom="0.78740157480314965" header="0.51181102362204722" footer="0.51181102362204722"/>
  <pageSetup paperSize="9" scale="44" orientation="portrait" verticalDpi="200" r:id="rId1"/>
  <headerFooter differentFirst="1" alignWithMargins="0">
    <oddHeader>&amp;C&amp;"Bookman Old Style,обычный"&amp;18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2"/>
  <sheetViews>
    <sheetView view="pageBreakPreview" zoomScale="53" zoomScaleNormal="100" zoomScaleSheetLayoutView="53" zoomScalePageLayoutView="60" workbookViewId="0">
      <pane xSplit="4" ySplit="6" topLeftCell="E7" activePane="bottomRight" state="frozen"/>
      <selection pane="topRight" activeCell="E1" sqref="E1"/>
      <selection pane="bottomLeft" activeCell="A15" sqref="A15"/>
      <selection pane="bottomRight" activeCell="N4" sqref="N4:P4"/>
    </sheetView>
  </sheetViews>
  <sheetFormatPr defaultColWidth="9.109375" defaultRowHeight="18" x14ac:dyDescent="0.35"/>
  <cols>
    <col min="1" max="1" width="17.44140625" style="66" customWidth="1"/>
    <col min="2" max="2" width="22" style="66" customWidth="1"/>
    <col min="3" max="3" width="18.5546875" style="32" customWidth="1"/>
    <col min="4" max="4" width="72.44140625" style="2" customWidth="1"/>
    <col min="5" max="5" width="20.44140625" style="2" customWidth="1"/>
    <col min="6" max="6" width="20.109375" style="2" customWidth="1"/>
    <col min="7" max="7" width="19.109375" style="2" customWidth="1"/>
    <col min="8" max="8" width="18.109375" style="2" customWidth="1"/>
    <col min="9" max="9" width="14.109375" style="2" customWidth="1"/>
    <col min="10" max="10" width="15.109375" style="2" customWidth="1"/>
    <col min="11" max="11" width="15.5546875" style="2" customWidth="1"/>
    <col min="12" max="12" width="15.44140625" style="2" customWidth="1"/>
    <col min="13" max="13" width="14.44140625" style="2" customWidth="1"/>
    <col min="14" max="14" width="15.44140625" style="2" customWidth="1"/>
    <col min="15" max="15" width="15.5546875" style="2" customWidth="1"/>
    <col min="16" max="16" width="21" style="2" customWidth="1"/>
    <col min="17" max="17" width="20.44140625" style="2" hidden="1" customWidth="1"/>
    <col min="18" max="16384" width="9.109375" style="2"/>
  </cols>
  <sheetData>
    <row r="1" spans="1:18" s="26" customFormat="1" ht="25.8" customHeight="1" x14ac:dyDescent="0.35">
      <c r="A1" s="65"/>
      <c r="B1" s="65"/>
      <c r="C1" s="41"/>
      <c r="N1" s="123" t="s">
        <v>95</v>
      </c>
      <c r="O1" s="123"/>
      <c r="P1" s="123"/>
    </row>
    <row r="2" spans="1:18" s="26" customFormat="1" ht="25.8" customHeight="1" x14ac:dyDescent="0.35">
      <c r="A2" s="65"/>
      <c r="B2" s="65"/>
      <c r="C2" s="41"/>
      <c r="F2" s="42"/>
      <c r="G2" s="42"/>
      <c r="H2" s="42"/>
      <c r="I2" s="42" t="s">
        <v>20</v>
      </c>
      <c r="N2" s="125" t="s">
        <v>98</v>
      </c>
      <c r="O2" s="125"/>
      <c r="P2" s="125"/>
      <c r="Q2" s="125"/>
    </row>
    <row r="3" spans="1:18" s="26" customFormat="1" ht="25.8" customHeight="1" x14ac:dyDescent="0.35">
      <c r="A3" s="65"/>
      <c r="B3" s="65"/>
      <c r="C3" s="41"/>
      <c r="F3" s="42"/>
      <c r="G3" s="42"/>
      <c r="H3" s="42"/>
      <c r="I3" s="42"/>
      <c r="N3" s="123" t="s">
        <v>100</v>
      </c>
      <c r="O3" s="123"/>
      <c r="P3" s="123"/>
      <c r="R3" s="30"/>
    </row>
    <row r="4" spans="1:18" s="26" customFormat="1" ht="25.8" customHeight="1" x14ac:dyDescent="0.35">
      <c r="A4" s="65"/>
      <c r="B4" s="65"/>
      <c r="C4" s="41"/>
      <c r="E4" s="42"/>
      <c r="F4" s="42"/>
      <c r="H4" s="42"/>
      <c r="I4" s="42"/>
      <c r="N4" s="124" t="s">
        <v>170</v>
      </c>
      <c r="O4" s="124"/>
      <c r="P4" s="124"/>
      <c r="Q4" s="42"/>
      <c r="R4" s="30"/>
    </row>
    <row r="5" spans="1:18" x14ac:dyDescent="0.35">
      <c r="E5" s="34"/>
      <c r="F5" s="33"/>
      <c r="H5" s="33"/>
      <c r="I5" s="33"/>
      <c r="L5" s="31"/>
      <c r="M5" s="31"/>
      <c r="N5" s="31"/>
      <c r="Q5" s="34"/>
    </row>
    <row r="6" spans="1:18" s="26" customFormat="1" ht="53.4" customHeight="1" x14ac:dyDescent="0.35">
      <c r="A6" s="126" t="s">
        <v>150</v>
      </c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</row>
    <row r="7" spans="1:18" x14ac:dyDescent="0.35">
      <c r="O7" s="35"/>
      <c r="P7" s="32" t="s">
        <v>19</v>
      </c>
    </row>
    <row r="8" spans="1:18" s="28" customFormat="1" ht="27.75" customHeight="1" x14ac:dyDescent="0.3">
      <c r="A8" s="121" t="s">
        <v>116</v>
      </c>
      <c r="B8" s="121" t="s">
        <v>117</v>
      </c>
      <c r="C8" s="120" t="s">
        <v>118</v>
      </c>
      <c r="D8" s="128" t="s">
        <v>119</v>
      </c>
      <c r="E8" s="120" t="s">
        <v>2</v>
      </c>
      <c r="F8" s="120"/>
      <c r="G8" s="120"/>
      <c r="H8" s="120"/>
      <c r="I8" s="120"/>
      <c r="J8" s="120" t="s">
        <v>3</v>
      </c>
      <c r="K8" s="120"/>
      <c r="L8" s="120"/>
      <c r="M8" s="120"/>
      <c r="N8" s="120"/>
      <c r="O8" s="120"/>
      <c r="P8" s="120" t="s">
        <v>21</v>
      </c>
    </row>
    <row r="9" spans="1:18" s="28" customFormat="1" ht="35.25" customHeight="1" x14ac:dyDescent="0.3">
      <c r="A9" s="127"/>
      <c r="B9" s="127"/>
      <c r="C9" s="120"/>
      <c r="D9" s="128"/>
      <c r="E9" s="120" t="s">
        <v>103</v>
      </c>
      <c r="F9" s="120" t="s">
        <v>27</v>
      </c>
      <c r="G9" s="120" t="s">
        <v>22</v>
      </c>
      <c r="H9" s="120"/>
      <c r="I9" s="120" t="s">
        <v>28</v>
      </c>
      <c r="J9" s="120" t="s">
        <v>103</v>
      </c>
      <c r="K9" s="121" t="s">
        <v>104</v>
      </c>
      <c r="L9" s="120" t="s">
        <v>27</v>
      </c>
      <c r="M9" s="120" t="s">
        <v>22</v>
      </c>
      <c r="N9" s="120"/>
      <c r="O9" s="120" t="s">
        <v>28</v>
      </c>
      <c r="P9" s="120"/>
      <c r="Q9" s="120" t="s">
        <v>16</v>
      </c>
    </row>
    <row r="10" spans="1:18" s="28" customFormat="1" ht="54.75" customHeight="1" x14ac:dyDescent="0.3">
      <c r="A10" s="127"/>
      <c r="B10" s="127"/>
      <c r="C10" s="120"/>
      <c r="D10" s="128"/>
      <c r="E10" s="120"/>
      <c r="F10" s="120"/>
      <c r="G10" s="98" t="s">
        <v>23</v>
      </c>
      <c r="H10" s="98" t="s">
        <v>24</v>
      </c>
      <c r="I10" s="120"/>
      <c r="J10" s="120"/>
      <c r="K10" s="122"/>
      <c r="L10" s="120"/>
      <c r="M10" s="98" t="s">
        <v>23</v>
      </c>
      <c r="N10" s="98" t="s">
        <v>24</v>
      </c>
      <c r="O10" s="120"/>
      <c r="P10" s="120"/>
      <c r="Q10" s="120"/>
    </row>
    <row r="11" spans="1:18" s="96" customFormat="1" ht="13.2" x14ac:dyDescent="0.25">
      <c r="A11" s="94">
        <v>1</v>
      </c>
      <c r="B11" s="94">
        <v>2</v>
      </c>
      <c r="C11" s="95">
        <v>3</v>
      </c>
      <c r="D11" s="95">
        <v>4</v>
      </c>
      <c r="E11" s="95">
        <v>5</v>
      </c>
      <c r="F11" s="95">
        <v>6</v>
      </c>
      <c r="G11" s="95">
        <v>7</v>
      </c>
      <c r="H11" s="95">
        <v>8</v>
      </c>
      <c r="I11" s="95">
        <v>9</v>
      </c>
      <c r="J11" s="95">
        <v>10</v>
      </c>
      <c r="K11" s="95">
        <v>11</v>
      </c>
      <c r="L11" s="95">
        <v>12</v>
      </c>
      <c r="M11" s="95">
        <v>13</v>
      </c>
      <c r="N11" s="95">
        <v>14</v>
      </c>
      <c r="O11" s="95">
        <v>15</v>
      </c>
      <c r="P11" s="95">
        <v>16</v>
      </c>
      <c r="Q11" s="95">
        <v>5</v>
      </c>
    </row>
    <row r="12" spans="1:18" ht="33.6" customHeight="1" x14ac:dyDescent="0.35">
      <c r="A12" s="21" t="s">
        <v>62</v>
      </c>
      <c r="B12" s="21"/>
      <c r="C12" s="21"/>
      <c r="D12" s="22" t="s">
        <v>25</v>
      </c>
      <c r="E12" s="37">
        <f>F12+I12</f>
        <v>45830838</v>
      </c>
      <c r="F12" s="37">
        <f>F13</f>
        <v>45830838</v>
      </c>
      <c r="G12" s="37">
        <f t="shared" ref="G12:I12" si="0">G13</f>
        <v>26682645</v>
      </c>
      <c r="H12" s="37">
        <f t="shared" si="0"/>
        <v>779860</v>
      </c>
      <c r="I12" s="37">
        <f t="shared" si="0"/>
        <v>0</v>
      </c>
      <c r="J12" s="37">
        <f>L12+O12</f>
        <v>1042635</v>
      </c>
      <c r="K12" s="37">
        <f>K13</f>
        <v>1036700</v>
      </c>
      <c r="L12" s="37">
        <f t="shared" ref="L12:O12" si="1">L13</f>
        <v>5935</v>
      </c>
      <c r="M12" s="37">
        <f t="shared" si="1"/>
        <v>0</v>
      </c>
      <c r="N12" s="37">
        <f t="shared" si="1"/>
        <v>0</v>
      </c>
      <c r="O12" s="37">
        <f t="shared" si="1"/>
        <v>1036700</v>
      </c>
      <c r="P12" s="37">
        <f>E12+J12</f>
        <v>46873473</v>
      </c>
      <c r="Q12" s="37"/>
    </row>
    <row r="13" spans="1:18" ht="33.6" customHeight="1" x14ac:dyDescent="0.35">
      <c r="A13" s="21" t="s">
        <v>63</v>
      </c>
      <c r="B13" s="68"/>
      <c r="C13" s="21"/>
      <c r="D13" s="22" t="s">
        <v>25</v>
      </c>
      <c r="E13" s="37">
        <f t="shared" ref="E13:E35" si="2">F13+I13</f>
        <v>45830838</v>
      </c>
      <c r="F13" s="37">
        <f>SUM(F14:F29)</f>
        <v>45830838</v>
      </c>
      <c r="G13" s="37">
        <f t="shared" ref="G13:I13" si="3">SUM(G14:G29)</f>
        <v>26682645</v>
      </c>
      <c r="H13" s="37">
        <f t="shared" si="3"/>
        <v>779860</v>
      </c>
      <c r="I13" s="37">
        <f t="shared" si="3"/>
        <v>0</v>
      </c>
      <c r="J13" s="37">
        <f t="shared" ref="J13:J35" si="4">L13+O13</f>
        <v>1042635</v>
      </c>
      <c r="K13" s="37">
        <f>SUM(K14:K29)</f>
        <v>1036700</v>
      </c>
      <c r="L13" s="37">
        <f t="shared" ref="L13:O13" si="5">SUM(L14:L29)</f>
        <v>5935</v>
      </c>
      <c r="M13" s="37">
        <f t="shared" si="5"/>
        <v>0</v>
      </c>
      <c r="N13" s="37">
        <f t="shared" si="5"/>
        <v>0</v>
      </c>
      <c r="O13" s="37">
        <f t="shared" si="5"/>
        <v>1036700</v>
      </c>
      <c r="P13" s="37">
        <f t="shared" ref="P13:P35" si="6">E13+J13</f>
        <v>46873473</v>
      </c>
      <c r="Q13" s="37"/>
    </row>
    <row r="14" spans="1:18" ht="45" customHeight="1" x14ac:dyDescent="0.35">
      <c r="A14" s="21" t="s">
        <v>64</v>
      </c>
      <c r="B14" s="21" t="s">
        <v>65</v>
      </c>
      <c r="C14" s="21" t="s">
        <v>29</v>
      </c>
      <c r="D14" s="22" t="s">
        <v>66</v>
      </c>
      <c r="E14" s="37">
        <f t="shared" si="2"/>
        <v>36124730</v>
      </c>
      <c r="F14" s="37">
        <v>36124730</v>
      </c>
      <c r="G14" s="37">
        <v>26564570</v>
      </c>
      <c r="H14" s="37">
        <v>777190</v>
      </c>
      <c r="I14" s="37">
        <v>0</v>
      </c>
      <c r="J14" s="37">
        <f t="shared" si="4"/>
        <v>5</v>
      </c>
      <c r="K14" s="37">
        <v>0</v>
      </c>
      <c r="L14" s="37">
        <v>5</v>
      </c>
      <c r="M14" s="37">
        <v>0</v>
      </c>
      <c r="N14" s="37">
        <v>0</v>
      </c>
      <c r="O14" s="37">
        <v>0</v>
      </c>
      <c r="P14" s="37">
        <f t="shared" si="6"/>
        <v>36124735</v>
      </c>
      <c r="Q14" s="74">
        <v>10116</v>
      </c>
    </row>
    <row r="15" spans="1:18" ht="45" customHeight="1" x14ac:dyDescent="0.35">
      <c r="A15" s="21" t="s">
        <v>91</v>
      </c>
      <c r="B15" s="21" t="s">
        <v>92</v>
      </c>
      <c r="C15" s="21" t="s">
        <v>93</v>
      </c>
      <c r="D15" s="22" t="s">
        <v>90</v>
      </c>
      <c r="E15" s="37">
        <f t="shared" si="2"/>
        <v>22560</v>
      </c>
      <c r="F15" s="37">
        <v>22560</v>
      </c>
      <c r="G15" s="37">
        <v>0</v>
      </c>
      <c r="H15" s="37">
        <v>0</v>
      </c>
      <c r="I15" s="37">
        <v>0</v>
      </c>
      <c r="J15" s="37">
        <f t="shared" si="4"/>
        <v>0</v>
      </c>
      <c r="K15" s="37">
        <v>0</v>
      </c>
      <c r="L15" s="37">
        <v>0</v>
      </c>
      <c r="M15" s="37">
        <v>0</v>
      </c>
      <c r="N15" s="37">
        <v>0</v>
      </c>
      <c r="O15" s="37">
        <v>0</v>
      </c>
      <c r="P15" s="37">
        <f t="shared" si="6"/>
        <v>22560</v>
      </c>
      <c r="Q15" s="74"/>
    </row>
    <row r="16" spans="1:18" ht="37.799999999999997" customHeight="1" x14ac:dyDescent="0.35">
      <c r="A16" s="21" t="s">
        <v>67</v>
      </c>
      <c r="B16" s="69" t="s">
        <v>51</v>
      </c>
      <c r="C16" s="21" t="s">
        <v>30</v>
      </c>
      <c r="D16" s="73" t="s">
        <v>50</v>
      </c>
      <c r="E16" s="37">
        <f t="shared" si="2"/>
        <v>104599</v>
      </c>
      <c r="F16" s="37">
        <v>104599</v>
      </c>
      <c r="G16" s="37">
        <v>0</v>
      </c>
      <c r="H16" s="37">
        <v>0</v>
      </c>
      <c r="I16" s="37">
        <v>0</v>
      </c>
      <c r="J16" s="37">
        <f t="shared" si="4"/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f t="shared" si="6"/>
        <v>104599</v>
      </c>
      <c r="Q16" s="74">
        <v>90802</v>
      </c>
    </row>
    <row r="17" spans="1:21" ht="34.200000000000003" hidden="1" customHeight="1" x14ac:dyDescent="0.35">
      <c r="A17" s="21" t="s">
        <v>68</v>
      </c>
      <c r="B17" s="21" t="s">
        <v>69</v>
      </c>
      <c r="C17" s="21"/>
      <c r="D17" s="57" t="s">
        <v>52</v>
      </c>
      <c r="E17" s="37">
        <f t="shared" si="2"/>
        <v>0</v>
      </c>
      <c r="F17" s="37"/>
      <c r="G17" s="37"/>
      <c r="H17" s="37"/>
      <c r="I17" s="37"/>
      <c r="J17" s="37">
        <f t="shared" si="4"/>
        <v>0</v>
      </c>
      <c r="K17" s="37"/>
      <c r="L17" s="37"/>
      <c r="M17" s="37"/>
      <c r="N17" s="37"/>
      <c r="O17" s="37"/>
      <c r="P17" s="37">
        <f t="shared" si="6"/>
        <v>0</v>
      </c>
      <c r="Q17" s="74"/>
      <c r="U17" s="12" t="e">
        <f>P35-P14-P15-#REF!-#REF!-P27-P29</f>
        <v>#REF!</v>
      </c>
    </row>
    <row r="18" spans="1:21" ht="45" customHeight="1" x14ac:dyDescent="0.35">
      <c r="A18" s="21" t="s">
        <v>70</v>
      </c>
      <c r="B18" s="21" t="s">
        <v>72</v>
      </c>
      <c r="C18" s="21" t="s">
        <v>30</v>
      </c>
      <c r="D18" s="73" t="s">
        <v>53</v>
      </c>
      <c r="E18" s="37">
        <f t="shared" si="2"/>
        <v>12000</v>
      </c>
      <c r="F18" s="37">
        <v>12000</v>
      </c>
      <c r="G18" s="37">
        <v>0</v>
      </c>
      <c r="H18" s="37">
        <v>0</v>
      </c>
      <c r="I18" s="37">
        <v>0</v>
      </c>
      <c r="J18" s="37">
        <f t="shared" si="4"/>
        <v>0</v>
      </c>
      <c r="K18" s="37">
        <v>0</v>
      </c>
      <c r="L18" s="37">
        <v>0</v>
      </c>
      <c r="M18" s="37">
        <v>0</v>
      </c>
      <c r="N18" s="37">
        <v>0</v>
      </c>
      <c r="O18" s="37">
        <v>0</v>
      </c>
      <c r="P18" s="37">
        <f t="shared" si="6"/>
        <v>12000</v>
      </c>
      <c r="Q18" s="74">
        <v>91104</v>
      </c>
    </row>
    <row r="19" spans="1:21" ht="34.200000000000003" customHeight="1" x14ac:dyDescent="0.35">
      <c r="A19" s="21" t="s">
        <v>71</v>
      </c>
      <c r="B19" s="21" t="s">
        <v>73</v>
      </c>
      <c r="C19" s="21" t="s">
        <v>30</v>
      </c>
      <c r="D19" s="73" t="s">
        <v>54</v>
      </c>
      <c r="E19" s="37">
        <f t="shared" si="2"/>
        <v>33000</v>
      </c>
      <c r="F19" s="37">
        <v>33000</v>
      </c>
      <c r="G19" s="37">
        <v>0</v>
      </c>
      <c r="H19" s="37">
        <v>0</v>
      </c>
      <c r="I19" s="37">
        <v>0</v>
      </c>
      <c r="J19" s="37">
        <f t="shared" si="4"/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f t="shared" si="6"/>
        <v>33000</v>
      </c>
      <c r="Q19" s="74">
        <v>91107</v>
      </c>
    </row>
    <row r="20" spans="1:21" ht="34.200000000000003" hidden="1" customHeight="1" x14ac:dyDescent="0.35">
      <c r="A20" s="21" t="s">
        <v>74</v>
      </c>
      <c r="B20" s="21" t="s">
        <v>61</v>
      </c>
      <c r="C20" s="21"/>
      <c r="D20" s="81" t="s">
        <v>60</v>
      </c>
      <c r="E20" s="37">
        <f t="shared" si="2"/>
        <v>0</v>
      </c>
      <c r="F20" s="37"/>
      <c r="G20" s="37"/>
      <c r="H20" s="37"/>
      <c r="I20" s="37"/>
      <c r="J20" s="37">
        <f t="shared" si="4"/>
        <v>0</v>
      </c>
      <c r="K20" s="37"/>
      <c r="L20" s="37"/>
      <c r="M20" s="37"/>
      <c r="N20" s="37"/>
      <c r="O20" s="37"/>
      <c r="P20" s="37">
        <f t="shared" si="6"/>
        <v>0</v>
      </c>
      <c r="Q20" s="74"/>
    </row>
    <row r="21" spans="1:21" ht="45" customHeight="1" x14ac:dyDescent="0.35">
      <c r="A21" s="21" t="s">
        <v>151</v>
      </c>
      <c r="B21" s="51">
        <v>3131</v>
      </c>
      <c r="C21" s="51">
        <v>1040</v>
      </c>
      <c r="D21" s="81" t="s">
        <v>152</v>
      </c>
      <c r="E21" s="37">
        <f t="shared" si="2"/>
        <v>29800</v>
      </c>
      <c r="F21" s="37">
        <v>29800</v>
      </c>
      <c r="G21" s="37">
        <v>0</v>
      </c>
      <c r="H21" s="37">
        <v>0</v>
      </c>
      <c r="I21" s="37">
        <v>0</v>
      </c>
      <c r="J21" s="37">
        <f t="shared" si="4"/>
        <v>0</v>
      </c>
      <c r="K21" s="37">
        <v>0</v>
      </c>
      <c r="L21" s="37">
        <v>0</v>
      </c>
      <c r="M21" s="37">
        <v>0</v>
      </c>
      <c r="N21" s="37">
        <v>0</v>
      </c>
      <c r="O21" s="37">
        <v>0</v>
      </c>
      <c r="P21" s="37">
        <f t="shared" si="6"/>
        <v>29800</v>
      </c>
      <c r="Q21" s="74">
        <v>91103</v>
      </c>
    </row>
    <row r="22" spans="1:21" ht="67.8" customHeight="1" x14ac:dyDescent="0.35">
      <c r="A22" s="21" t="s">
        <v>120</v>
      </c>
      <c r="B22" s="51">
        <v>3140</v>
      </c>
      <c r="C22" s="51">
        <v>1040</v>
      </c>
      <c r="D22" s="22" t="s">
        <v>121</v>
      </c>
      <c r="E22" s="37">
        <f t="shared" si="2"/>
        <v>36000</v>
      </c>
      <c r="F22" s="37">
        <v>36000</v>
      </c>
      <c r="G22" s="37">
        <v>0</v>
      </c>
      <c r="H22" s="37">
        <v>0</v>
      </c>
      <c r="I22" s="37">
        <v>0</v>
      </c>
      <c r="J22" s="37">
        <f t="shared" si="4"/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f t="shared" si="6"/>
        <v>36000</v>
      </c>
      <c r="Q22" s="74"/>
    </row>
    <row r="23" spans="1:21" ht="34.200000000000003" customHeight="1" x14ac:dyDescent="0.35">
      <c r="A23" s="71" t="s">
        <v>122</v>
      </c>
      <c r="B23" s="71" t="s">
        <v>123</v>
      </c>
      <c r="C23" s="71" t="s">
        <v>45</v>
      </c>
      <c r="D23" s="22" t="s">
        <v>46</v>
      </c>
      <c r="E23" s="37">
        <f t="shared" si="2"/>
        <v>144055</v>
      </c>
      <c r="F23" s="37">
        <v>144055</v>
      </c>
      <c r="G23" s="37">
        <v>118075</v>
      </c>
      <c r="H23" s="37">
        <v>0</v>
      </c>
      <c r="I23" s="37">
        <v>0</v>
      </c>
      <c r="J23" s="37">
        <f t="shared" si="4"/>
        <v>0</v>
      </c>
      <c r="K23" s="37">
        <v>0</v>
      </c>
      <c r="L23" s="37">
        <v>0</v>
      </c>
      <c r="M23" s="37">
        <v>0</v>
      </c>
      <c r="N23" s="37">
        <v>0</v>
      </c>
      <c r="O23" s="37">
        <v>0</v>
      </c>
      <c r="P23" s="37">
        <f t="shared" si="6"/>
        <v>144055</v>
      </c>
      <c r="Q23" s="74">
        <v>90501</v>
      </c>
    </row>
    <row r="24" spans="1:21" ht="38.4" customHeight="1" x14ac:dyDescent="0.35">
      <c r="A24" s="71" t="s">
        <v>124</v>
      </c>
      <c r="B24" s="50">
        <v>3242</v>
      </c>
      <c r="C24" s="50">
        <v>1090</v>
      </c>
      <c r="D24" s="39" t="s">
        <v>125</v>
      </c>
      <c r="E24" s="37">
        <f t="shared" si="2"/>
        <v>285600</v>
      </c>
      <c r="F24" s="37">
        <v>285600</v>
      </c>
      <c r="G24" s="37">
        <v>0</v>
      </c>
      <c r="H24" s="37">
        <v>0</v>
      </c>
      <c r="I24" s="37">
        <v>0</v>
      </c>
      <c r="J24" s="37">
        <f t="shared" si="4"/>
        <v>0</v>
      </c>
      <c r="K24" s="37">
        <v>0</v>
      </c>
      <c r="L24" s="37">
        <v>0</v>
      </c>
      <c r="M24" s="37">
        <v>0</v>
      </c>
      <c r="N24" s="37">
        <v>0</v>
      </c>
      <c r="O24" s="37">
        <v>0</v>
      </c>
      <c r="P24" s="37">
        <f t="shared" si="6"/>
        <v>285600</v>
      </c>
      <c r="Q24" s="74"/>
    </row>
    <row r="25" spans="1:21" ht="34.200000000000003" customHeight="1" x14ac:dyDescent="0.35">
      <c r="A25" s="71" t="s">
        <v>126</v>
      </c>
      <c r="B25" s="50">
        <v>4082</v>
      </c>
      <c r="C25" s="71" t="s">
        <v>44</v>
      </c>
      <c r="D25" s="39" t="s">
        <v>127</v>
      </c>
      <c r="E25" s="37">
        <f t="shared" si="2"/>
        <v>356150</v>
      </c>
      <c r="F25" s="37">
        <f>168270+187880</f>
        <v>356150</v>
      </c>
      <c r="G25" s="37">
        <v>0</v>
      </c>
      <c r="H25" s="37">
        <v>0</v>
      </c>
      <c r="I25" s="37">
        <v>0</v>
      </c>
      <c r="J25" s="37">
        <f t="shared" si="4"/>
        <v>0</v>
      </c>
      <c r="K25" s="37">
        <v>0</v>
      </c>
      <c r="L25" s="37">
        <v>0</v>
      </c>
      <c r="M25" s="37">
        <v>0</v>
      </c>
      <c r="N25" s="37">
        <v>0</v>
      </c>
      <c r="O25" s="37">
        <v>0</v>
      </c>
      <c r="P25" s="37">
        <f t="shared" si="6"/>
        <v>356150</v>
      </c>
      <c r="Q25" s="74"/>
    </row>
    <row r="26" spans="1:21" ht="64.8" customHeight="1" x14ac:dyDescent="0.35">
      <c r="A26" s="21" t="s">
        <v>75</v>
      </c>
      <c r="B26" s="68" t="s">
        <v>76</v>
      </c>
      <c r="C26" s="21" t="s">
        <v>31</v>
      </c>
      <c r="D26" s="20" t="s">
        <v>77</v>
      </c>
      <c r="E26" s="37">
        <f t="shared" si="2"/>
        <v>51700</v>
      </c>
      <c r="F26" s="37">
        <v>51700</v>
      </c>
      <c r="G26" s="37">
        <v>0</v>
      </c>
      <c r="H26" s="37">
        <v>0</v>
      </c>
      <c r="I26" s="37">
        <v>0</v>
      </c>
      <c r="J26" s="37">
        <f t="shared" si="4"/>
        <v>0</v>
      </c>
      <c r="K26" s="37">
        <v>0</v>
      </c>
      <c r="L26" s="37">
        <v>0</v>
      </c>
      <c r="M26" s="37">
        <v>0</v>
      </c>
      <c r="N26" s="37">
        <v>0</v>
      </c>
      <c r="O26" s="37">
        <v>0</v>
      </c>
      <c r="P26" s="37">
        <f t="shared" si="6"/>
        <v>51700</v>
      </c>
      <c r="Q26" s="74">
        <v>130102</v>
      </c>
    </row>
    <row r="27" spans="1:21" ht="34.200000000000003" customHeight="1" x14ac:dyDescent="0.35">
      <c r="A27" s="21" t="s">
        <v>78</v>
      </c>
      <c r="B27" s="68" t="s">
        <v>79</v>
      </c>
      <c r="C27" s="21" t="s">
        <v>55</v>
      </c>
      <c r="D27" s="38" t="s">
        <v>80</v>
      </c>
      <c r="E27" s="37">
        <f t="shared" si="2"/>
        <v>8625244</v>
      </c>
      <c r="F27" s="37">
        <f>6400000+2225244</f>
        <v>8625244</v>
      </c>
      <c r="G27" s="37">
        <v>0</v>
      </c>
      <c r="H27" s="37">
        <v>2670</v>
      </c>
      <c r="I27" s="37">
        <v>0</v>
      </c>
      <c r="J27" s="37">
        <f t="shared" si="4"/>
        <v>1039700</v>
      </c>
      <c r="K27" s="37">
        <f>838700+198000</f>
        <v>1036700</v>
      </c>
      <c r="L27" s="37">
        <v>3000</v>
      </c>
      <c r="M27" s="37">
        <v>0</v>
      </c>
      <c r="N27" s="37">
        <v>0</v>
      </c>
      <c r="O27" s="37">
        <f>838700+198000</f>
        <v>1036700</v>
      </c>
      <c r="P27" s="37">
        <f t="shared" si="6"/>
        <v>9664944</v>
      </c>
      <c r="Q27" s="74">
        <v>100203</v>
      </c>
    </row>
    <row r="28" spans="1:21" ht="34.200000000000003" customHeight="1" x14ac:dyDescent="0.35">
      <c r="A28" s="21" t="s">
        <v>134</v>
      </c>
      <c r="B28" s="68" t="s">
        <v>135</v>
      </c>
      <c r="C28" s="21" t="s">
        <v>136</v>
      </c>
      <c r="D28" s="38" t="s">
        <v>137</v>
      </c>
      <c r="E28" s="37">
        <f t="shared" si="2"/>
        <v>0</v>
      </c>
      <c r="F28" s="37">
        <v>0</v>
      </c>
      <c r="G28" s="37">
        <v>0</v>
      </c>
      <c r="H28" s="37">
        <v>0</v>
      </c>
      <c r="I28" s="37">
        <v>0</v>
      </c>
      <c r="J28" s="37">
        <f t="shared" si="4"/>
        <v>2930</v>
      </c>
      <c r="K28" s="37">
        <v>0</v>
      </c>
      <c r="L28" s="37">
        <v>2930</v>
      </c>
      <c r="M28" s="37">
        <v>0</v>
      </c>
      <c r="N28" s="37">
        <v>0</v>
      </c>
      <c r="O28" s="37">
        <v>0</v>
      </c>
      <c r="P28" s="37">
        <f t="shared" si="6"/>
        <v>2930</v>
      </c>
      <c r="Q28" s="74"/>
    </row>
    <row r="29" spans="1:21" ht="34.200000000000003" customHeight="1" x14ac:dyDescent="0.35">
      <c r="A29" s="21" t="s">
        <v>81</v>
      </c>
      <c r="B29" s="70" t="s">
        <v>82</v>
      </c>
      <c r="C29" s="21" t="s">
        <v>83</v>
      </c>
      <c r="D29" s="57" t="s">
        <v>84</v>
      </c>
      <c r="E29" s="37">
        <f t="shared" si="2"/>
        <v>5400</v>
      </c>
      <c r="F29" s="37">
        <v>5400</v>
      </c>
      <c r="G29" s="37">
        <v>0</v>
      </c>
      <c r="H29" s="37">
        <v>0</v>
      </c>
      <c r="I29" s="37">
        <v>0</v>
      </c>
      <c r="J29" s="37">
        <f t="shared" si="4"/>
        <v>0</v>
      </c>
      <c r="K29" s="37">
        <v>0</v>
      </c>
      <c r="L29" s="37">
        <v>0</v>
      </c>
      <c r="M29" s="37">
        <v>0</v>
      </c>
      <c r="N29" s="37">
        <v>0</v>
      </c>
      <c r="O29" s="37">
        <v>0</v>
      </c>
      <c r="P29" s="37">
        <f t="shared" si="6"/>
        <v>5400</v>
      </c>
      <c r="Q29" s="74">
        <v>250404</v>
      </c>
    </row>
    <row r="30" spans="1:21" s="75" customFormat="1" ht="45" customHeight="1" x14ac:dyDescent="0.25">
      <c r="A30" s="21" t="s">
        <v>85</v>
      </c>
      <c r="B30" s="21"/>
      <c r="C30" s="21"/>
      <c r="D30" s="84" t="s">
        <v>26</v>
      </c>
      <c r="E30" s="37">
        <f t="shared" si="2"/>
        <v>11688985</v>
      </c>
      <c r="F30" s="37">
        <f>F31</f>
        <v>11688985</v>
      </c>
      <c r="G30" s="37">
        <f t="shared" ref="G30:I30" si="7">G31</f>
        <v>7929545</v>
      </c>
      <c r="H30" s="37">
        <f t="shared" si="7"/>
        <v>324510</v>
      </c>
      <c r="I30" s="37">
        <f t="shared" si="7"/>
        <v>0</v>
      </c>
      <c r="J30" s="37">
        <f t="shared" si="4"/>
        <v>248800</v>
      </c>
      <c r="K30" s="37">
        <f>K31</f>
        <v>0</v>
      </c>
      <c r="L30" s="37">
        <f t="shared" ref="L30:O30" si="8">L31</f>
        <v>248800</v>
      </c>
      <c r="M30" s="37">
        <f t="shared" si="8"/>
        <v>193870</v>
      </c>
      <c r="N30" s="37">
        <f t="shared" si="8"/>
        <v>7920</v>
      </c>
      <c r="O30" s="37">
        <f t="shared" si="8"/>
        <v>0</v>
      </c>
      <c r="P30" s="37">
        <f t="shared" si="6"/>
        <v>11937785</v>
      </c>
      <c r="Q30" s="74"/>
    </row>
    <row r="31" spans="1:21" s="75" customFormat="1" ht="45" customHeight="1" x14ac:dyDescent="0.25">
      <c r="A31" s="21" t="s">
        <v>86</v>
      </c>
      <c r="B31" s="21"/>
      <c r="C31" s="21"/>
      <c r="D31" s="84" t="s">
        <v>26</v>
      </c>
      <c r="E31" s="37">
        <f t="shared" si="2"/>
        <v>11688985</v>
      </c>
      <c r="F31" s="37">
        <f>SUM(F32:F34)</f>
        <v>11688985</v>
      </c>
      <c r="G31" s="37">
        <f>SUM(G32:G34)</f>
        <v>7929545</v>
      </c>
      <c r="H31" s="37">
        <f>SUM(H32:H34)</f>
        <v>324510</v>
      </c>
      <c r="I31" s="37">
        <f>SUM(I32:I34)</f>
        <v>0</v>
      </c>
      <c r="J31" s="37">
        <f t="shared" si="4"/>
        <v>248800</v>
      </c>
      <c r="K31" s="37">
        <f>SUM(K32:K34)</f>
        <v>0</v>
      </c>
      <c r="L31" s="37">
        <f>SUM(L32:L34)</f>
        <v>248800</v>
      </c>
      <c r="M31" s="37">
        <f>SUM(M32:M34)</f>
        <v>193870</v>
      </c>
      <c r="N31" s="37">
        <f>SUM(N32:N34)</f>
        <v>7920</v>
      </c>
      <c r="O31" s="37">
        <f>SUM(O32:O34)</f>
        <v>0</v>
      </c>
      <c r="P31" s="37">
        <f t="shared" si="6"/>
        <v>11937785</v>
      </c>
      <c r="Q31" s="37" t="e">
        <f>#REF!+#REF!+#REF!+#REF!+#REF!+Q33+#REF!+#REF!+#REF!+#REF!</f>
        <v>#REF!</v>
      </c>
    </row>
    <row r="32" spans="1:21" ht="64.8" customHeight="1" x14ac:dyDescent="0.35">
      <c r="A32" s="21" t="s">
        <v>87</v>
      </c>
      <c r="B32" s="21" t="s">
        <v>56</v>
      </c>
      <c r="C32" s="21" t="s">
        <v>33</v>
      </c>
      <c r="D32" s="22" t="s">
        <v>57</v>
      </c>
      <c r="E32" s="37">
        <f t="shared" si="2"/>
        <v>10501000</v>
      </c>
      <c r="F32" s="37">
        <v>10501000</v>
      </c>
      <c r="G32" s="37">
        <v>7929545</v>
      </c>
      <c r="H32" s="37">
        <v>324510</v>
      </c>
      <c r="I32" s="37">
        <v>0</v>
      </c>
      <c r="J32" s="37">
        <f t="shared" si="4"/>
        <v>248800</v>
      </c>
      <c r="K32" s="37">
        <v>0</v>
      </c>
      <c r="L32" s="37">
        <v>248800</v>
      </c>
      <c r="M32" s="37">
        <v>193870</v>
      </c>
      <c r="N32" s="37">
        <v>7920</v>
      </c>
      <c r="O32" s="37">
        <v>0</v>
      </c>
      <c r="P32" s="37">
        <f t="shared" si="6"/>
        <v>10749800</v>
      </c>
      <c r="Q32" s="74">
        <v>91204</v>
      </c>
    </row>
    <row r="33" spans="1:17" ht="79.2" customHeight="1" x14ac:dyDescent="0.35">
      <c r="A33" s="21" t="s">
        <v>88</v>
      </c>
      <c r="B33" s="21" t="s">
        <v>89</v>
      </c>
      <c r="C33" s="21" t="s">
        <v>32</v>
      </c>
      <c r="D33" s="22" t="s">
        <v>128</v>
      </c>
      <c r="E33" s="37">
        <f t="shared" si="2"/>
        <v>443140</v>
      </c>
      <c r="F33" s="37">
        <v>443140</v>
      </c>
      <c r="G33" s="37">
        <v>0</v>
      </c>
      <c r="H33" s="37">
        <v>0</v>
      </c>
      <c r="I33" s="37">
        <v>0</v>
      </c>
      <c r="J33" s="37">
        <f t="shared" si="4"/>
        <v>0</v>
      </c>
      <c r="K33" s="37">
        <v>0</v>
      </c>
      <c r="L33" s="37">
        <v>0</v>
      </c>
      <c r="M33" s="37">
        <v>0</v>
      </c>
      <c r="N33" s="37">
        <v>0</v>
      </c>
      <c r="O33" s="37">
        <v>0</v>
      </c>
      <c r="P33" s="37">
        <f t="shared" si="6"/>
        <v>443140</v>
      </c>
      <c r="Q33" s="37"/>
    </row>
    <row r="34" spans="1:17" ht="36.6" customHeight="1" x14ac:dyDescent="0.35">
      <c r="A34" s="21" t="s">
        <v>129</v>
      </c>
      <c r="B34" s="51">
        <v>3242</v>
      </c>
      <c r="C34" s="51">
        <v>1090</v>
      </c>
      <c r="D34" s="22" t="s">
        <v>125</v>
      </c>
      <c r="E34" s="37">
        <f t="shared" si="2"/>
        <v>744845</v>
      </c>
      <c r="F34" s="37">
        <v>744845</v>
      </c>
      <c r="G34" s="37">
        <v>0</v>
      </c>
      <c r="H34" s="37">
        <v>0</v>
      </c>
      <c r="I34" s="37">
        <v>0</v>
      </c>
      <c r="J34" s="37">
        <f t="shared" si="4"/>
        <v>0</v>
      </c>
      <c r="K34" s="37">
        <v>0</v>
      </c>
      <c r="L34" s="37">
        <v>0</v>
      </c>
      <c r="M34" s="37">
        <v>0</v>
      </c>
      <c r="N34" s="37">
        <v>0</v>
      </c>
      <c r="O34" s="37">
        <v>0</v>
      </c>
      <c r="P34" s="37">
        <f t="shared" si="6"/>
        <v>744845</v>
      </c>
      <c r="Q34" s="74"/>
    </row>
    <row r="35" spans="1:17" ht="34.200000000000003" customHeight="1" x14ac:dyDescent="0.35">
      <c r="A35" s="21"/>
      <c r="B35" s="72"/>
      <c r="C35" s="21"/>
      <c r="D35" s="40" t="s">
        <v>130</v>
      </c>
      <c r="E35" s="37">
        <f t="shared" si="2"/>
        <v>57519823</v>
      </c>
      <c r="F35" s="37">
        <f>F12+F30</f>
        <v>57519823</v>
      </c>
      <c r="G35" s="37">
        <f t="shared" ref="G35:O35" si="9">G12+G30</f>
        <v>34612190</v>
      </c>
      <c r="H35" s="37">
        <f t="shared" si="9"/>
        <v>1104370</v>
      </c>
      <c r="I35" s="37">
        <f t="shared" si="9"/>
        <v>0</v>
      </c>
      <c r="J35" s="37">
        <f t="shared" si="4"/>
        <v>1291435</v>
      </c>
      <c r="K35" s="37">
        <f t="shared" si="9"/>
        <v>1036700</v>
      </c>
      <c r="L35" s="37">
        <f t="shared" si="9"/>
        <v>254735</v>
      </c>
      <c r="M35" s="37">
        <f t="shared" si="9"/>
        <v>193870</v>
      </c>
      <c r="N35" s="37">
        <f t="shared" si="9"/>
        <v>7920</v>
      </c>
      <c r="O35" s="37">
        <f t="shared" si="9"/>
        <v>1036700</v>
      </c>
      <c r="P35" s="37">
        <f t="shared" si="6"/>
        <v>58811258</v>
      </c>
      <c r="Q35" s="37"/>
    </row>
    <row r="36" spans="1:17" x14ac:dyDescent="0.35">
      <c r="A36" s="67"/>
    </row>
    <row r="37" spans="1:17" s="110" customFormat="1" ht="24.6" customHeight="1" x14ac:dyDescent="0.45">
      <c r="A37" s="114" t="s">
        <v>167</v>
      </c>
      <c r="B37" s="114"/>
      <c r="C37" s="109"/>
      <c r="D37" s="109"/>
      <c r="E37" s="109"/>
      <c r="F37"/>
      <c r="G37"/>
      <c r="H37"/>
      <c r="I37"/>
      <c r="J37"/>
    </row>
    <row r="38" spans="1:17" customFormat="1" ht="24.6" customHeight="1" x14ac:dyDescent="0.45">
      <c r="A38" s="114" t="s">
        <v>168</v>
      </c>
      <c r="B38" s="114"/>
      <c r="C38" s="109"/>
      <c r="D38" s="109"/>
      <c r="E38" s="109"/>
      <c r="K38" s="111"/>
      <c r="M38" s="116" t="s">
        <v>166</v>
      </c>
      <c r="N38" s="116"/>
    </row>
    <row r="39" spans="1:17" customFormat="1" ht="24.6" customHeight="1" x14ac:dyDescent="0.45">
      <c r="A39" s="115"/>
      <c r="B39" s="115"/>
      <c r="C39" s="109"/>
      <c r="D39" s="109"/>
      <c r="E39" s="112"/>
      <c r="K39" s="111"/>
    </row>
    <row r="40" spans="1:17" customFormat="1" ht="24.6" customHeight="1" x14ac:dyDescent="0.45">
      <c r="A40" s="113"/>
      <c r="B40" s="109"/>
      <c r="C40" s="109"/>
      <c r="D40" s="2"/>
      <c r="E40" s="2"/>
      <c r="K40" s="111"/>
    </row>
    <row r="41" spans="1:17" x14ac:dyDescent="0.35">
      <c r="A41" s="67"/>
    </row>
    <row r="42" spans="1:17" x14ac:dyDescent="0.35">
      <c r="A42" s="67"/>
    </row>
    <row r="43" spans="1:17" x14ac:dyDescent="0.35">
      <c r="A43" s="67"/>
    </row>
    <row r="44" spans="1:17" x14ac:dyDescent="0.35">
      <c r="A44" s="67"/>
    </row>
    <row r="45" spans="1:17" x14ac:dyDescent="0.35">
      <c r="A45" s="67"/>
    </row>
    <row r="46" spans="1:17" x14ac:dyDescent="0.35">
      <c r="A46" s="67"/>
    </row>
    <row r="47" spans="1:17" x14ac:dyDescent="0.35">
      <c r="A47" s="67"/>
    </row>
    <row r="48" spans="1:17" x14ac:dyDescent="0.35">
      <c r="A48" s="67"/>
    </row>
    <row r="49" spans="1:1" x14ac:dyDescent="0.35">
      <c r="A49" s="67"/>
    </row>
    <row r="50" spans="1:1" x14ac:dyDescent="0.35">
      <c r="A50" s="67"/>
    </row>
    <row r="51" spans="1:1" x14ac:dyDescent="0.35">
      <c r="A51" s="67"/>
    </row>
    <row r="52" spans="1:1" x14ac:dyDescent="0.35">
      <c r="A52" s="67"/>
    </row>
    <row r="53" spans="1:1" x14ac:dyDescent="0.35">
      <c r="A53" s="67"/>
    </row>
    <row r="54" spans="1:1" x14ac:dyDescent="0.35">
      <c r="A54" s="67"/>
    </row>
    <row r="55" spans="1:1" x14ac:dyDescent="0.35">
      <c r="A55" s="67"/>
    </row>
    <row r="56" spans="1:1" x14ac:dyDescent="0.35">
      <c r="A56" s="67"/>
    </row>
    <row r="57" spans="1:1" x14ac:dyDescent="0.35">
      <c r="A57" s="67"/>
    </row>
    <row r="58" spans="1:1" x14ac:dyDescent="0.35">
      <c r="A58" s="67"/>
    </row>
    <row r="59" spans="1:1" x14ac:dyDescent="0.35">
      <c r="A59" s="67"/>
    </row>
    <row r="60" spans="1:1" x14ac:dyDescent="0.35">
      <c r="A60" s="67"/>
    </row>
    <row r="61" spans="1:1" x14ac:dyDescent="0.35">
      <c r="A61" s="67"/>
    </row>
    <row r="62" spans="1:1" x14ac:dyDescent="0.35">
      <c r="A62" s="67"/>
    </row>
    <row r="63" spans="1:1" x14ac:dyDescent="0.35">
      <c r="A63" s="67"/>
    </row>
    <row r="64" spans="1:1" x14ac:dyDescent="0.35">
      <c r="A64" s="67"/>
    </row>
    <row r="65" spans="1:1" x14ac:dyDescent="0.35">
      <c r="A65" s="67"/>
    </row>
    <row r="66" spans="1:1" x14ac:dyDescent="0.35">
      <c r="A66" s="67"/>
    </row>
    <row r="67" spans="1:1" x14ac:dyDescent="0.35">
      <c r="A67" s="67"/>
    </row>
    <row r="68" spans="1:1" x14ac:dyDescent="0.35">
      <c r="A68" s="67"/>
    </row>
    <row r="69" spans="1:1" x14ac:dyDescent="0.35">
      <c r="A69" s="67"/>
    </row>
    <row r="70" spans="1:1" x14ac:dyDescent="0.35">
      <c r="A70" s="67"/>
    </row>
    <row r="71" spans="1:1" x14ac:dyDescent="0.35">
      <c r="A71" s="67"/>
    </row>
    <row r="72" spans="1:1" x14ac:dyDescent="0.35">
      <c r="A72" s="67"/>
    </row>
    <row r="73" spans="1:1" x14ac:dyDescent="0.35">
      <c r="A73" s="67"/>
    </row>
    <row r="74" spans="1:1" x14ac:dyDescent="0.35">
      <c r="A74" s="67"/>
    </row>
    <row r="75" spans="1:1" x14ac:dyDescent="0.35">
      <c r="A75" s="67"/>
    </row>
    <row r="76" spans="1:1" x14ac:dyDescent="0.35">
      <c r="A76" s="67"/>
    </row>
    <row r="77" spans="1:1" x14ac:dyDescent="0.35">
      <c r="A77" s="67"/>
    </row>
    <row r="78" spans="1:1" x14ac:dyDescent="0.35">
      <c r="A78" s="67"/>
    </row>
    <row r="79" spans="1:1" x14ac:dyDescent="0.35">
      <c r="A79" s="67"/>
    </row>
    <row r="80" spans="1:1" x14ac:dyDescent="0.35">
      <c r="A80" s="67"/>
    </row>
    <row r="81" spans="1:1" x14ac:dyDescent="0.35">
      <c r="A81" s="67"/>
    </row>
    <row r="82" spans="1:1" x14ac:dyDescent="0.35">
      <c r="A82" s="67"/>
    </row>
    <row r="83" spans="1:1" x14ac:dyDescent="0.35">
      <c r="A83" s="67"/>
    </row>
    <row r="84" spans="1:1" x14ac:dyDescent="0.35">
      <c r="A84" s="67"/>
    </row>
    <row r="85" spans="1:1" x14ac:dyDescent="0.35">
      <c r="A85" s="67"/>
    </row>
    <row r="86" spans="1:1" x14ac:dyDescent="0.35">
      <c r="A86" s="67"/>
    </row>
    <row r="87" spans="1:1" x14ac:dyDescent="0.35">
      <c r="A87" s="67"/>
    </row>
    <row r="88" spans="1:1" x14ac:dyDescent="0.35">
      <c r="A88" s="67"/>
    </row>
    <row r="89" spans="1:1" x14ac:dyDescent="0.35">
      <c r="A89" s="67"/>
    </row>
    <row r="90" spans="1:1" x14ac:dyDescent="0.35">
      <c r="A90" s="67"/>
    </row>
    <row r="91" spans="1:1" x14ac:dyDescent="0.35">
      <c r="A91" s="67"/>
    </row>
    <row r="92" spans="1:1" x14ac:dyDescent="0.35">
      <c r="A92" s="67"/>
    </row>
    <row r="93" spans="1:1" x14ac:dyDescent="0.35">
      <c r="A93" s="67"/>
    </row>
    <row r="94" spans="1:1" x14ac:dyDescent="0.35">
      <c r="A94" s="67"/>
    </row>
    <row r="95" spans="1:1" x14ac:dyDescent="0.35">
      <c r="A95" s="67"/>
    </row>
    <row r="96" spans="1:1" x14ac:dyDescent="0.35">
      <c r="A96" s="67"/>
    </row>
    <row r="97" spans="1:1" x14ac:dyDescent="0.35">
      <c r="A97" s="67"/>
    </row>
    <row r="98" spans="1:1" x14ac:dyDescent="0.35">
      <c r="A98" s="67"/>
    </row>
    <row r="99" spans="1:1" x14ac:dyDescent="0.35">
      <c r="A99" s="67"/>
    </row>
    <row r="100" spans="1:1" x14ac:dyDescent="0.35">
      <c r="A100" s="67"/>
    </row>
    <row r="101" spans="1:1" x14ac:dyDescent="0.35">
      <c r="A101" s="67"/>
    </row>
    <row r="102" spans="1:1" x14ac:dyDescent="0.35">
      <c r="A102" s="67"/>
    </row>
  </sheetData>
  <mergeCells count="24">
    <mergeCell ref="O9:O10"/>
    <mergeCell ref="N3:P3"/>
    <mergeCell ref="N4:P4"/>
    <mergeCell ref="N1:P1"/>
    <mergeCell ref="N2:Q2"/>
    <mergeCell ref="Q9:Q10"/>
    <mergeCell ref="A6:P6"/>
    <mergeCell ref="A8:A10"/>
    <mergeCell ref="B8:B10"/>
    <mergeCell ref="C8:C10"/>
    <mergeCell ref="D8:D10"/>
    <mergeCell ref="E8:I8"/>
    <mergeCell ref="J8:O8"/>
    <mergeCell ref="P8:P10"/>
    <mergeCell ref="E9:E10"/>
    <mergeCell ref="L9:L10"/>
    <mergeCell ref="A39:B39"/>
    <mergeCell ref="M38:N38"/>
    <mergeCell ref="F9:F10"/>
    <mergeCell ref="G9:H9"/>
    <mergeCell ref="I9:I10"/>
    <mergeCell ref="J9:J10"/>
    <mergeCell ref="K9:K10"/>
    <mergeCell ref="M9:N9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37" orientation="landscape" verticalDpi="0" r:id="rId1"/>
  <headerFooter differentFirst="1" alignWithMargins="0">
    <oddHeader xml:space="preserve">&amp;C&amp;"Times New Roman,обычный"&amp;26
&amp;18 2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abSelected="1" view="pageBreakPreview" zoomScale="60" zoomScaleNormal="75" workbookViewId="0">
      <selection activeCell="H1" sqref="H1"/>
    </sheetView>
  </sheetViews>
  <sheetFormatPr defaultColWidth="9.109375" defaultRowHeight="18" x14ac:dyDescent="0.35"/>
  <cols>
    <col min="1" max="1" width="16" style="2" customWidth="1"/>
    <col min="2" max="2" width="15.109375" style="2" customWidth="1"/>
    <col min="3" max="3" width="16.44140625" style="2" customWidth="1"/>
    <col min="4" max="4" width="71.5546875" style="2" customWidth="1"/>
    <col min="5" max="5" width="64.109375" style="2" customWidth="1"/>
    <col min="6" max="6" width="29.5546875" style="2" customWidth="1"/>
    <col min="7" max="10" width="17.33203125" style="2" customWidth="1"/>
    <col min="11" max="16384" width="9.109375" style="2"/>
  </cols>
  <sheetData>
    <row r="1" spans="1:10" s="26" customFormat="1" ht="26.1" customHeight="1" x14ac:dyDescent="0.4">
      <c r="H1" s="62" t="s">
        <v>96</v>
      </c>
      <c r="I1" s="63"/>
    </row>
    <row r="2" spans="1:10" s="26" customFormat="1" ht="26.1" customHeight="1" x14ac:dyDescent="0.35">
      <c r="H2" s="132" t="s">
        <v>98</v>
      </c>
      <c r="I2" s="132"/>
    </row>
    <row r="3" spans="1:10" s="26" customFormat="1" ht="26.1" customHeight="1" x14ac:dyDescent="0.35">
      <c r="H3" s="133" t="s">
        <v>100</v>
      </c>
      <c r="I3" s="133"/>
    </row>
    <row r="4" spans="1:10" s="26" customFormat="1" ht="26.1" customHeight="1" x14ac:dyDescent="0.4">
      <c r="H4" s="64" t="s">
        <v>169</v>
      </c>
      <c r="I4" s="63"/>
    </row>
    <row r="5" spans="1:10" x14ac:dyDescent="0.35">
      <c r="G5" s="29"/>
      <c r="H5" s="29"/>
    </row>
    <row r="6" spans="1:10" s="58" customFormat="1" ht="40.200000000000003" customHeight="1" x14ac:dyDescent="0.35">
      <c r="A6" s="129" t="s">
        <v>34</v>
      </c>
      <c r="B6" s="130"/>
      <c r="C6" s="130"/>
      <c r="D6" s="130"/>
      <c r="E6" s="130"/>
      <c r="F6" s="130"/>
      <c r="G6" s="130"/>
      <c r="H6" s="130"/>
      <c r="I6" s="130"/>
      <c r="J6" s="130"/>
    </row>
    <row r="7" spans="1:10" s="58" customFormat="1" ht="27" customHeight="1" x14ac:dyDescent="0.35">
      <c r="A7" s="131" t="s">
        <v>153</v>
      </c>
      <c r="B7" s="131"/>
      <c r="C7" s="131"/>
      <c r="D7" s="131"/>
      <c r="E7" s="131"/>
      <c r="F7" s="131"/>
      <c r="G7" s="131"/>
      <c r="H7" s="131"/>
      <c r="I7" s="131"/>
      <c r="J7" s="131"/>
    </row>
    <row r="8" spans="1:10" s="46" customFormat="1" ht="18" customHeight="1" x14ac:dyDescent="0.35">
      <c r="A8" s="43"/>
      <c r="B8" s="47"/>
      <c r="C8" s="47"/>
      <c r="D8" s="47"/>
      <c r="E8" s="48"/>
      <c r="F8" s="48"/>
      <c r="G8" s="48"/>
      <c r="H8" s="44"/>
      <c r="I8" s="44"/>
      <c r="J8" s="49" t="s">
        <v>19</v>
      </c>
    </row>
    <row r="9" spans="1:10" s="56" customFormat="1" ht="101.4" customHeight="1" x14ac:dyDescent="0.25">
      <c r="A9" s="121" t="s">
        <v>131</v>
      </c>
      <c r="B9" s="121" t="s">
        <v>117</v>
      </c>
      <c r="C9" s="121" t="s">
        <v>118</v>
      </c>
      <c r="D9" s="121" t="s">
        <v>119</v>
      </c>
      <c r="E9" s="134" t="s">
        <v>132</v>
      </c>
      <c r="F9" s="134" t="s">
        <v>133</v>
      </c>
      <c r="G9" s="136" t="s">
        <v>102</v>
      </c>
      <c r="H9" s="134" t="s">
        <v>2</v>
      </c>
      <c r="I9" s="138" t="s">
        <v>3</v>
      </c>
      <c r="J9" s="139"/>
    </row>
    <row r="10" spans="1:10" s="56" customFormat="1" ht="96" customHeight="1" x14ac:dyDescent="0.25">
      <c r="A10" s="122"/>
      <c r="B10" s="122"/>
      <c r="C10" s="122"/>
      <c r="D10" s="122"/>
      <c r="E10" s="135"/>
      <c r="F10" s="135"/>
      <c r="G10" s="137"/>
      <c r="H10" s="135"/>
      <c r="I10" s="45" t="s">
        <v>103</v>
      </c>
      <c r="J10" s="45" t="s">
        <v>104</v>
      </c>
    </row>
    <row r="11" spans="1:10" s="77" customFormat="1" ht="18.600000000000001" customHeight="1" x14ac:dyDescent="0.2">
      <c r="A11" s="78">
        <v>1</v>
      </c>
      <c r="B11" s="78">
        <v>2</v>
      </c>
      <c r="C11" s="78">
        <v>3</v>
      </c>
      <c r="D11" s="79">
        <v>4</v>
      </c>
      <c r="E11" s="80">
        <v>5</v>
      </c>
      <c r="F11" s="80">
        <v>6</v>
      </c>
      <c r="G11" s="78">
        <v>7</v>
      </c>
      <c r="H11" s="80">
        <v>8</v>
      </c>
      <c r="I11" s="80">
        <v>9</v>
      </c>
      <c r="J11" s="80">
        <v>10</v>
      </c>
    </row>
    <row r="12" spans="1:10" s="56" customFormat="1" ht="64.8" customHeight="1" x14ac:dyDescent="0.25">
      <c r="A12" s="97"/>
      <c r="B12" s="97"/>
      <c r="C12" s="97"/>
      <c r="D12" s="97"/>
      <c r="E12" s="52" t="s">
        <v>154</v>
      </c>
      <c r="F12" s="52" t="s">
        <v>155</v>
      </c>
      <c r="G12" s="76">
        <f>H12+I12</f>
        <v>1174500</v>
      </c>
      <c r="H12" s="54">
        <f>H13+H17</f>
        <v>1174500</v>
      </c>
      <c r="I12" s="54">
        <f t="shared" ref="I12:J12" si="0">I13+I17</f>
        <v>0</v>
      </c>
      <c r="J12" s="54">
        <f t="shared" si="0"/>
        <v>0</v>
      </c>
    </row>
    <row r="13" spans="1:10" s="56" customFormat="1" ht="34.200000000000003" customHeight="1" x14ac:dyDescent="0.25">
      <c r="A13" s="21" t="s">
        <v>62</v>
      </c>
      <c r="B13" s="21"/>
      <c r="C13" s="21"/>
      <c r="D13" s="22" t="s">
        <v>25</v>
      </c>
      <c r="E13" s="50"/>
      <c r="F13" s="50"/>
      <c r="G13" s="76">
        <f>H13+I13</f>
        <v>429655</v>
      </c>
      <c r="H13" s="54">
        <f>H14</f>
        <v>429655</v>
      </c>
      <c r="I13" s="54">
        <f t="shared" ref="I13:I39" si="1">J13</f>
        <v>0</v>
      </c>
      <c r="J13" s="83">
        <v>0</v>
      </c>
    </row>
    <row r="14" spans="1:10" ht="34.200000000000003" customHeight="1" x14ac:dyDescent="0.35">
      <c r="A14" s="21" t="s">
        <v>63</v>
      </c>
      <c r="B14" s="68"/>
      <c r="C14" s="21"/>
      <c r="D14" s="22" t="s">
        <v>25</v>
      </c>
      <c r="E14" s="36"/>
      <c r="F14" s="36"/>
      <c r="G14" s="76">
        <f t="shared" ref="G14:G40" si="2">H14+I14</f>
        <v>429655</v>
      </c>
      <c r="H14" s="54">
        <f>H15+H16</f>
        <v>429655</v>
      </c>
      <c r="I14" s="54">
        <f t="shared" si="1"/>
        <v>0</v>
      </c>
      <c r="J14" s="83">
        <v>0</v>
      </c>
    </row>
    <row r="15" spans="1:10" ht="34.200000000000003" customHeight="1" x14ac:dyDescent="0.35">
      <c r="A15" s="71" t="s">
        <v>122</v>
      </c>
      <c r="B15" s="71" t="s">
        <v>123</v>
      </c>
      <c r="C15" s="71" t="s">
        <v>45</v>
      </c>
      <c r="D15" s="22" t="s">
        <v>46</v>
      </c>
      <c r="E15" s="36"/>
      <c r="F15" s="36"/>
      <c r="G15" s="76">
        <f t="shared" si="2"/>
        <v>144055</v>
      </c>
      <c r="H15" s="54">
        <v>144055</v>
      </c>
      <c r="I15" s="54">
        <f t="shared" si="1"/>
        <v>0</v>
      </c>
      <c r="J15" s="83">
        <v>0</v>
      </c>
    </row>
    <row r="16" spans="1:10" ht="45.6" customHeight="1" x14ac:dyDescent="0.35">
      <c r="A16" s="71" t="s">
        <v>124</v>
      </c>
      <c r="B16" s="50">
        <v>3242</v>
      </c>
      <c r="C16" s="50">
        <v>1090</v>
      </c>
      <c r="D16" s="39" t="s">
        <v>125</v>
      </c>
      <c r="E16" s="36"/>
      <c r="F16" s="36"/>
      <c r="G16" s="76">
        <f t="shared" si="2"/>
        <v>285600</v>
      </c>
      <c r="H16" s="54">
        <v>285600</v>
      </c>
      <c r="I16" s="54">
        <f t="shared" si="1"/>
        <v>0</v>
      </c>
      <c r="J16" s="83">
        <v>0</v>
      </c>
    </row>
    <row r="17" spans="1:10" s="75" customFormat="1" ht="45.6" customHeight="1" x14ac:dyDescent="0.25">
      <c r="A17" s="21" t="s">
        <v>85</v>
      </c>
      <c r="B17" s="21"/>
      <c r="C17" s="21"/>
      <c r="D17" s="84" t="s">
        <v>26</v>
      </c>
      <c r="E17" s="57"/>
      <c r="F17" s="57"/>
      <c r="G17" s="76">
        <f t="shared" si="2"/>
        <v>744845</v>
      </c>
      <c r="H17" s="83">
        <f>H18</f>
        <v>744845</v>
      </c>
      <c r="I17" s="83">
        <f t="shared" ref="I17:J18" si="3">I18</f>
        <v>0</v>
      </c>
      <c r="J17" s="83">
        <f t="shared" si="3"/>
        <v>0</v>
      </c>
    </row>
    <row r="18" spans="1:10" s="75" customFormat="1" ht="45.6" customHeight="1" x14ac:dyDescent="0.25">
      <c r="A18" s="21" t="s">
        <v>86</v>
      </c>
      <c r="B18" s="21"/>
      <c r="C18" s="21"/>
      <c r="D18" s="84" t="s">
        <v>26</v>
      </c>
      <c r="E18" s="50"/>
      <c r="F18" s="50"/>
      <c r="G18" s="76">
        <f t="shared" si="2"/>
        <v>744845</v>
      </c>
      <c r="H18" s="83">
        <f>H19</f>
        <v>744845</v>
      </c>
      <c r="I18" s="83">
        <f t="shared" si="3"/>
        <v>0</v>
      </c>
      <c r="J18" s="83">
        <f t="shared" si="3"/>
        <v>0</v>
      </c>
    </row>
    <row r="19" spans="1:10" ht="45.6" customHeight="1" x14ac:dyDescent="0.35">
      <c r="A19" s="71" t="s">
        <v>129</v>
      </c>
      <c r="B19" s="50">
        <v>3242</v>
      </c>
      <c r="C19" s="50">
        <v>1090</v>
      </c>
      <c r="D19" s="39" t="s">
        <v>125</v>
      </c>
      <c r="E19" s="36"/>
      <c r="F19" s="36"/>
      <c r="G19" s="76">
        <f t="shared" si="2"/>
        <v>744845</v>
      </c>
      <c r="H19" s="54">
        <v>744845</v>
      </c>
      <c r="I19" s="54">
        <f t="shared" si="1"/>
        <v>0</v>
      </c>
      <c r="J19" s="83">
        <v>0</v>
      </c>
    </row>
    <row r="20" spans="1:10" ht="64.8" customHeight="1" x14ac:dyDescent="0.35">
      <c r="A20" s="21" t="s">
        <v>62</v>
      </c>
      <c r="B20" s="21"/>
      <c r="C20" s="21"/>
      <c r="D20" s="22" t="s">
        <v>25</v>
      </c>
      <c r="E20" s="52" t="s">
        <v>156</v>
      </c>
      <c r="F20" s="52" t="s">
        <v>155</v>
      </c>
      <c r="G20" s="76">
        <f t="shared" si="2"/>
        <v>89000</v>
      </c>
      <c r="H20" s="83">
        <f>H21</f>
        <v>89000</v>
      </c>
      <c r="I20" s="54">
        <f t="shared" si="1"/>
        <v>0</v>
      </c>
      <c r="J20" s="83">
        <v>0</v>
      </c>
    </row>
    <row r="21" spans="1:10" ht="34.200000000000003" customHeight="1" x14ac:dyDescent="0.35">
      <c r="A21" s="21" t="s">
        <v>63</v>
      </c>
      <c r="B21" s="68"/>
      <c r="C21" s="21"/>
      <c r="D21" s="22" t="s">
        <v>25</v>
      </c>
      <c r="E21" s="52"/>
      <c r="F21" s="52"/>
      <c r="G21" s="76">
        <f t="shared" si="2"/>
        <v>89000</v>
      </c>
      <c r="H21" s="83">
        <f>H22+H23</f>
        <v>89000</v>
      </c>
      <c r="I21" s="54">
        <f t="shared" si="1"/>
        <v>0</v>
      </c>
      <c r="J21" s="83">
        <v>0</v>
      </c>
    </row>
    <row r="22" spans="1:10" ht="45" customHeight="1" x14ac:dyDescent="0.35">
      <c r="A22" s="21" t="s">
        <v>67</v>
      </c>
      <c r="B22" s="69" t="s">
        <v>51</v>
      </c>
      <c r="C22" s="21" t="s">
        <v>30</v>
      </c>
      <c r="D22" s="73" t="s">
        <v>50</v>
      </c>
      <c r="E22" s="52"/>
      <c r="F22" s="52"/>
      <c r="G22" s="76">
        <f t="shared" si="2"/>
        <v>53000</v>
      </c>
      <c r="H22" s="54">
        <v>53000</v>
      </c>
      <c r="I22" s="54">
        <f t="shared" si="1"/>
        <v>0</v>
      </c>
      <c r="J22" s="83">
        <v>0</v>
      </c>
    </row>
    <row r="23" spans="1:10" ht="83.4" customHeight="1" x14ac:dyDescent="0.35">
      <c r="A23" s="21" t="s">
        <v>120</v>
      </c>
      <c r="B23" s="51">
        <v>3140</v>
      </c>
      <c r="C23" s="51">
        <v>1040</v>
      </c>
      <c r="D23" s="22" t="s">
        <v>121</v>
      </c>
      <c r="E23" s="36"/>
      <c r="F23" s="36"/>
      <c r="G23" s="76">
        <f>H23+I23</f>
        <v>36000</v>
      </c>
      <c r="H23" s="54">
        <v>36000</v>
      </c>
      <c r="I23" s="54">
        <f>J23</f>
        <v>0</v>
      </c>
      <c r="J23" s="83">
        <v>0</v>
      </c>
    </row>
    <row r="24" spans="1:10" ht="64.8" customHeight="1" x14ac:dyDescent="0.35">
      <c r="A24" s="21" t="s">
        <v>62</v>
      </c>
      <c r="B24" s="21"/>
      <c r="C24" s="21"/>
      <c r="D24" s="22" t="s">
        <v>25</v>
      </c>
      <c r="E24" s="50" t="s">
        <v>157</v>
      </c>
      <c r="F24" s="50" t="s">
        <v>155</v>
      </c>
      <c r="G24" s="76">
        <f t="shared" si="2"/>
        <v>126399</v>
      </c>
      <c r="H24" s="54">
        <f>H25</f>
        <v>126399</v>
      </c>
      <c r="I24" s="54">
        <f t="shared" ref="I24:J24" si="4">I25</f>
        <v>0</v>
      </c>
      <c r="J24" s="54">
        <f t="shared" si="4"/>
        <v>0</v>
      </c>
    </row>
    <row r="25" spans="1:10" ht="34.200000000000003" customHeight="1" x14ac:dyDescent="0.35">
      <c r="A25" s="21" t="s">
        <v>63</v>
      </c>
      <c r="B25" s="68"/>
      <c r="C25" s="21"/>
      <c r="D25" s="22" t="s">
        <v>25</v>
      </c>
      <c r="E25" s="50"/>
      <c r="F25" s="50"/>
      <c r="G25" s="76">
        <f t="shared" si="2"/>
        <v>126399</v>
      </c>
      <c r="H25" s="54">
        <f>H26+H27+H28+H29</f>
        <v>126399</v>
      </c>
      <c r="I25" s="54">
        <f t="shared" si="1"/>
        <v>0</v>
      </c>
      <c r="J25" s="83">
        <v>0</v>
      </c>
    </row>
    <row r="26" spans="1:10" ht="40.200000000000003" customHeight="1" x14ac:dyDescent="0.35">
      <c r="A26" s="21" t="s">
        <v>67</v>
      </c>
      <c r="B26" s="69" t="s">
        <v>51</v>
      </c>
      <c r="C26" s="21" t="s">
        <v>30</v>
      </c>
      <c r="D26" s="73" t="s">
        <v>50</v>
      </c>
      <c r="E26" s="52"/>
      <c r="F26" s="52"/>
      <c r="G26" s="76">
        <f t="shared" si="2"/>
        <v>51599</v>
      </c>
      <c r="H26" s="54">
        <v>51599</v>
      </c>
      <c r="I26" s="54">
        <f t="shared" si="1"/>
        <v>0</v>
      </c>
      <c r="J26" s="83">
        <v>0</v>
      </c>
    </row>
    <row r="27" spans="1:10" ht="45" customHeight="1" x14ac:dyDescent="0.35">
      <c r="A27" s="21" t="s">
        <v>70</v>
      </c>
      <c r="B27" s="21" t="s">
        <v>72</v>
      </c>
      <c r="C27" s="21" t="s">
        <v>30</v>
      </c>
      <c r="D27" s="73" t="s">
        <v>53</v>
      </c>
      <c r="E27" s="36"/>
      <c r="F27" s="36"/>
      <c r="G27" s="76">
        <f t="shared" si="2"/>
        <v>12000</v>
      </c>
      <c r="H27" s="54">
        <v>12000</v>
      </c>
      <c r="I27" s="54">
        <v>0</v>
      </c>
      <c r="J27" s="83">
        <v>0</v>
      </c>
    </row>
    <row r="28" spans="1:10" ht="34.200000000000003" customHeight="1" x14ac:dyDescent="0.35">
      <c r="A28" s="21" t="s">
        <v>71</v>
      </c>
      <c r="B28" s="21" t="s">
        <v>73</v>
      </c>
      <c r="C28" s="21" t="s">
        <v>30</v>
      </c>
      <c r="D28" s="73" t="s">
        <v>54</v>
      </c>
      <c r="E28" s="36"/>
      <c r="F28" s="36"/>
      <c r="G28" s="76">
        <f t="shared" si="2"/>
        <v>33000</v>
      </c>
      <c r="H28" s="54">
        <v>33000</v>
      </c>
      <c r="I28" s="54">
        <f t="shared" si="1"/>
        <v>0</v>
      </c>
      <c r="J28" s="83">
        <v>0</v>
      </c>
    </row>
    <row r="29" spans="1:10" ht="45" customHeight="1" x14ac:dyDescent="0.35">
      <c r="A29" s="21" t="s">
        <v>151</v>
      </c>
      <c r="B29" s="51">
        <v>3131</v>
      </c>
      <c r="C29" s="51">
        <v>1040</v>
      </c>
      <c r="D29" s="81" t="s">
        <v>152</v>
      </c>
      <c r="E29" s="50"/>
      <c r="F29" s="50"/>
      <c r="G29" s="76">
        <f t="shared" si="2"/>
        <v>29800</v>
      </c>
      <c r="H29" s="54">
        <v>29800</v>
      </c>
      <c r="I29" s="54">
        <f t="shared" si="1"/>
        <v>0</v>
      </c>
      <c r="J29" s="83">
        <v>0</v>
      </c>
    </row>
    <row r="30" spans="1:10" ht="64.8" customHeight="1" x14ac:dyDescent="0.35">
      <c r="A30" s="21" t="s">
        <v>62</v>
      </c>
      <c r="B30" s="21"/>
      <c r="C30" s="21"/>
      <c r="D30" s="22" t="s">
        <v>25</v>
      </c>
      <c r="E30" s="50" t="s">
        <v>158</v>
      </c>
      <c r="F30" s="50" t="s">
        <v>155</v>
      </c>
      <c r="G30" s="76">
        <f t="shared" si="2"/>
        <v>356150</v>
      </c>
      <c r="H30" s="54">
        <f>H31</f>
        <v>356150</v>
      </c>
      <c r="I30" s="54">
        <f t="shared" ref="I30:J31" si="5">I31</f>
        <v>0</v>
      </c>
      <c r="J30" s="54">
        <f t="shared" si="5"/>
        <v>0</v>
      </c>
    </row>
    <row r="31" spans="1:10" ht="34.200000000000003" customHeight="1" x14ac:dyDescent="0.35">
      <c r="A31" s="21" t="s">
        <v>63</v>
      </c>
      <c r="B31" s="68"/>
      <c r="C31" s="21"/>
      <c r="D31" s="22" t="s">
        <v>25</v>
      </c>
      <c r="E31" s="50"/>
      <c r="F31" s="50"/>
      <c r="G31" s="76">
        <f t="shared" si="2"/>
        <v>356150</v>
      </c>
      <c r="H31" s="54">
        <f>H32</f>
        <v>356150</v>
      </c>
      <c r="I31" s="54">
        <f t="shared" si="5"/>
        <v>0</v>
      </c>
      <c r="J31" s="54">
        <f t="shared" si="5"/>
        <v>0</v>
      </c>
    </row>
    <row r="32" spans="1:10" ht="34.200000000000003" customHeight="1" x14ac:dyDescent="0.35">
      <c r="A32" s="71" t="s">
        <v>126</v>
      </c>
      <c r="B32" s="50">
        <v>4082</v>
      </c>
      <c r="C32" s="71" t="s">
        <v>44</v>
      </c>
      <c r="D32" s="39" t="s">
        <v>127</v>
      </c>
      <c r="E32" s="50"/>
      <c r="F32" s="50"/>
      <c r="G32" s="76">
        <f t="shared" si="2"/>
        <v>356150</v>
      </c>
      <c r="H32" s="54">
        <f>168270+187880</f>
        <v>356150</v>
      </c>
      <c r="I32" s="54">
        <f t="shared" si="1"/>
        <v>0</v>
      </c>
      <c r="J32" s="83">
        <v>0</v>
      </c>
    </row>
    <row r="33" spans="1:14" ht="64.8" customHeight="1" x14ac:dyDescent="0.35">
      <c r="A33" s="21" t="s">
        <v>62</v>
      </c>
      <c r="B33" s="21"/>
      <c r="C33" s="21"/>
      <c r="D33" s="22" t="s">
        <v>25</v>
      </c>
      <c r="E33" s="50" t="s">
        <v>159</v>
      </c>
      <c r="F33" s="50" t="s">
        <v>155</v>
      </c>
      <c r="G33" s="76">
        <f t="shared" si="2"/>
        <v>51700</v>
      </c>
      <c r="H33" s="54">
        <f>H34</f>
        <v>51700</v>
      </c>
      <c r="I33" s="54">
        <f t="shared" ref="I33:J34" si="6">I34</f>
        <v>0</v>
      </c>
      <c r="J33" s="54">
        <f t="shared" si="6"/>
        <v>0</v>
      </c>
    </row>
    <row r="34" spans="1:14" ht="34.200000000000003" customHeight="1" x14ac:dyDescent="0.35">
      <c r="A34" s="21" t="s">
        <v>63</v>
      </c>
      <c r="B34" s="68"/>
      <c r="C34" s="21"/>
      <c r="D34" s="22" t="s">
        <v>25</v>
      </c>
      <c r="E34" s="50"/>
      <c r="F34" s="50"/>
      <c r="G34" s="76">
        <f t="shared" si="2"/>
        <v>51700</v>
      </c>
      <c r="H34" s="54">
        <f>H35</f>
        <v>51700</v>
      </c>
      <c r="I34" s="54">
        <f t="shared" si="6"/>
        <v>0</v>
      </c>
      <c r="J34" s="54">
        <f t="shared" si="6"/>
        <v>0</v>
      </c>
    </row>
    <row r="35" spans="1:14" ht="64.8" customHeight="1" x14ac:dyDescent="0.35">
      <c r="A35" s="21" t="s">
        <v>75</v>
      </c>
      <c r="B35" s="68" t="s">
        <v>76</v>
      </c>
      <c r="C35" s="21" t="s">
        <v>31</v>
      </c>
      <c r="D35" s="73" t="s">
        <v>77</v>
      </c>
      <c r="E35" s="82"/>
      <c r="F35" s="82"/>
      <c r="G35" s="76">
        <f t="shared" si="2"/>
        <v>51700</v>
      </c>
      <c r="H35" s="54">
        <v>51700</v>
      </c>
      <c r="I35" s="54">
        <f t="shared" si="1"/>
        <v>0</v>
      </c>
      <c r="J35" s="83">
        <v>0</v>
      </c>
    </row>
    <row r="36" spans="1:14" ht="85.8" customHeight="1" x14ac:dyDescent="0.35">
      <c r="A36" s="21" t="s">
        <v>62</v>
      </c>
      <c r="B36" s="21"/>
      <c r="C36" s="21"/>
      <c r="D36" s="22" t="s">
        <v>25</v>
      </c>
      <c r="E36" s="53" t="s">
        <v>160</v>
      </c>
      <c r="F36" s="53" t="s">
        <v>161</v>
      </c>
      <c r="G36" s="76">
        <f t="shared" si="2"/>
        <v>9667344</v>
      </c>
      <c r="H36" s="54">
        <f>H37</f>
        <v>8630644</v>
      </c>
      <c r="I36" s="54">
        <f t="shared" ref="I36:J36" si="7">I37</f>
        <v>1036700</v>
      </c>
      <c r="J36" s="54">
        <f t="shared" si="7"/>
        <v>1036700</v>
      </c>
    </row>
    <row r="37" spans="1:14" ht="34.200000000000003" customHeight="1" x14ac:dyDescent="0.35">
      <c r="A37" s="21" t="s">
        <v>63</v>
      </c>
      <c r="B37" s="68"/>
      <c r="C37" s="21"/>
      <c r="D37" s="22" t="s">
        <v>25</v>
      </c>
      <c r="E37" s="53"/>
      <c r="F37" s="53"/>
      <c r="G37" s="76">
        <f t="shared" si="2"/>
        <v>9667344</v>
      </c>
      <c r="H37" s="54">
        <f>H38+H39</f>
        <v>8630644</v>
      </c>
      <c r="I37" s="54">
        <f t="shared" ref="I37:J37" si="8">I38+I39</f>
        <v>1036700</v>
      </c>
      <c r="J37" s="54">
        <f t="shared" si="8"/>
        <v>1036700</v>
      </c>
    </row>
    <row r="38" spans="1:14" ht="34.200000000000003" customHeight="1" x14ac:dyDescent="0.35">
      <c r="A38" s="21" t="s">
        <v>78</v>
      </c>
      <c r="B38" s="68" t="s">
        <v>79</v>
      </c>
      <c r="C38" s="21" t="s">
        <v>55</v>
      </c>
      <c r="D38" s="38" t="s">
        <v>80</v>
      </c>
      <c r="E38" s="53"/>
      <c r="F38" s="53"/>
      <c r="G38" s="76">
        <f t="shared" si="2"/>
        <v>9661944</v>
      </c>
      <c r="H38" s="54">
        <f>6400000+1816790+408454</f>
        <v>8625244</v>
      </c>
      <c r="I38" s="54">
        <f t="shared" si="1"/>
        <v>1036700</v>
      </c>
      <c r="J38" s="83">
        <f>838700+198000</f>
        <v>1036700</v>
      </c>
    </row>
    <row r="39" spans="1:14" ht="34.200000000000003" customHeight="1" x14ac:dyDescent="0.35">
      <c r="A39" s="21" t="s">
        <v>81</v>
      </c>
      <c r="B39" s="70" t="s">
        <v>82</v>
      </c>
      <c r="C39" s="21" t="s">
        <v>83</v>
      </c>
      <c r="D39" s="57" t="s">
        <v>84</v>
      </c>
      <c r="E39" s="36"/>
      <c r="F39" s="36"/>
      <c r="G39" s="76">
        <f t="shared" si="2"/>
        <v>5400</v>
      </c>
      <c r="H39" s="54">
        <v>5400</v>
      </c>
      <c r="I39" s="54">
        <f t="shared" si="1"/>
        <v>0</v>
      </c>
      <c r="J39" s="83">
        <v>0</v>
      </c>
    </row>
    <row r="40" spans="1:14" ht="34.200000000000003" customHeight="1" x14ac:dyDescent="0.35">
      <c r="A40" s="36"/>
      <c r="B40" s="36"/>
      <c r="C40" s="36"/>
      <c r="D40" s="55" t="s">
        <v>35</v>
      </c>
      <c r="E40" s="36"/>
      <c r="F40" s="36"/>
      <c r="G40" s="76">
        <f t="shared" si="2"/>
        <v>11465093</v>
      </c>
      <c r="H40" s="83">
        <f>H12+H20+H24+H30+H33+H36</f>
        <v>10428393</v>
      </c>
      <c r="I40" s="83">
        <f>I12+I20+I24+I30+I33+I36</f>
        <v>1036700</v>
      </c>
      <c r="J40" s="83">
        <f>J12+J20+J24+J30+J33+J36</f>
        <v>1036700</v>
      </c>
    </row>
    <row r="41" spans="1:14" x14ac:dyDescent="0.35">
      <c r="I41" s="108"/>
    </row>
    <row r="42" spans="1:14" s="110" customFormat="1" ht="24.6" customHeight="1" x14ac:dyDescent="0.45">
      <c r="A42" s="114" t="s">
        <v>167</v>
      </c>
      <c r="B42" s="114"/>
      <c r="C42" s="109"/>
      <c r="D42" s="109"/>
      <c r="E42" s="109"/>
      <c r="F42"/>
      <c r="G42"/>
      <c r="H42"/>
      <c r="I42"/>
      <c r="J42"/>
    </row>
    <row r="43" spans="1:14" customFormat="1" ht="24.6" customHeight="1" x14ac:dyDescent="0.45">
      <c r="A43" s="114" t="s">
        <v>168</v>
      </c>
      <c r="B43" s="114"/>
      <c r="C43" s="109"/>
      <c r="D43" s="109"/>
      <c r="E43" s="109"/>
      <c r="H43" s="116" t="s">
        <v>166</v>
      </c>
      <c r="I43" s="116"/>
      <c r="K43" s="111"/>
      <c r="M43" s="2"/>
      <c r="N43" s="2"/>
    </row>
  </sheetData>
  <mergeCells count="14">
    <mergeCell ref="H43:I43"/>
    <mergeCell ref="A6:J6"/>
    <mergeCell ref="A7:J7"/>
    <mergeCell ref="H2:I2"/>
    <mergeCell ref="H3:I3"/>
    <mergeCell ref="F9:F10"/>
    <mergeCell ref="G9:G10"/>
    <mergeCell ref="H9:H10"/>
    <mergeCell ref="I9:J9"/>
    <mergeCell ref="A9:A10"/>
    <mergeCell ref="B9:B10"/>
    <mergeCell ref="C9:C10"/>
    <mergeCell ref="D9:D10"/>
    <mergeCell ref="E9:E10"/>
  </mergeCells>
  <phoneticPr fontId="2" type="noConversion"/>
  <pageMargins left="0.82677165354330717" right="0.78740157480314965" top="1.1811023622047245" bottom="0.39370078740157483" header="0.51181102362204722" footer="0.51181102362204722"/>
  <pageSetup paperSize="9" scale="45" orientation="landscape" verticalDpi="0" r:id="rId1"/>
  <headerFooter differentFirst="1" alignWithMargins="0">
    <oddHeader>&amp;C&amp;"Times New Roman,обычный"&amp;14 2</oddHeader>
  </headerFooter>
  <rowBreaks count="1" manualBreakCount="1">
    <brk id="26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Додаток 1</vt:lpstr>
      <vt:lpstr>Додаток 2</vt:lpstr>
      <vt:lpstr>Додаток 3</vt:lpstr>
      <vt:lpstr>'Додаток 1'!Область_печати</vt:lpstr>
      <vt:lpstr>'Додаток 2'!Область_печати</vt:lpstr>
      <vt:lpstr>'Додаток 3'!Область_печати</vt:lpstr>
    </vt:vector>
  </TitlesOfParts>
  <Company>RePack by SPecialiST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Вадим</dc:creator>
  <cp:lastModifiedBy>user</cp:lastModifiedBy>
  <cp:lastPrinted>2019-12-20T08:56:34Z</cp:lastPrinted>
  <dcterms:created xsi:type="dcterms:W3CDTF">2014-12-27T12:45:40Z</dcterms:created>
  <dcterms:modified xsi:type="dcterms:W3CDTF">2019-12-21T07:44:47Z</dcterms:modified>
</cp:coreProperties>
</file>