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tse\Desktop\Рішення райради від 16.02.2018\Рішення райради від 16.02.2018 №159\"/>
    </mc:Choice>
  </mc:AlternateContent>
  <bookViews>
    <workbookView xWindow="360" yWindow="135" windowWidth="20730" windowHeight="11760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  <sheet name="Додаток 6" sheetId="6" r:id="rId6"/>
  </sheets>
  <definedNames>
    <definedName name="_xlnm.Print_Titles" localSheetId="0">'Додаток 1'!$13:$13</definedName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3'!$A$1:$P$61</definedName>
    <definedName name="_xlnm.Print_Area" localSheetId="4">'Додаток 5'!$A$1:$H$41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G39" i="5" l="1"/>
  <c r="F39" i="5"/>
  <c r="I13" i="3"/>
  <c r="F14" i="2"/>
  <c r="D14" i="2"/>
  <c r="F56" i="4"/>
  <c r="O32" i="4"/>
  <c r="F32" i="4"/>
  <c r="F16" i="4"/>
  <c r="D47" i="1"/>
  <c r="D46" i="1"/>
  <c r="C52" i="1"/>
  <c r="C53" i="1"/>
  <c r="F59" i="4" l="1"/>
  <c r="G59" i="4"/>
  <c r="H59" i="4"/>
  <c r="I59" i="4"/>
  <c r="J59" i="4"/>
  <c r="K59" i="4"/>
  <c r="L59" i="4"/>
  <c r="M59" i="4"/>
  <c r="N59" i="4"/>
  <c r="O59" i="4"/>
  <c r="E60" i="4"/>
  <c r="P60" i="4" s="1"/>
  <c r="E57" i="4"/>
  <c r="F37" i="4"/>
  <c r="F41" i="4"/>
  <c r="G41" i="4"/>
  <c r="H41" i="4"/>
  <c r="I41" i="4"/>
  <c r="J41" i="4"/>
  <c r="K41" i="4"/>
  <c r="L41" i="4"/>
  <c r="M41" i="4"/>
  <c r="N41" i="4"/>
  <c r="O41" i="4"/>
  <c r="F49" i="4"/>
  <c r="G49" i="4"/>
  <c r="H49" i="4"/>
  <c r="I49" i="4"/>
  <c r="J49" i="4"/>
  <c r="K49" i="4"/>
  <c r="L49" i="4"/>
  <c r="M49" i="4"/>
  <c r="N49" i="4"/>
  <c r="O49" i="4"/>
  <c r="E51" i="4"/>
  <c r="P51" i="4" s="1"/>
  <c r="E52" i="4"/>
  <c r="P52" i="4" s="1"/>
  <c r="E53" i="4"/>
  <c r="P53" i="4" s="1"/>
  <c r="E54" i="4"/>
  <c r="P54" i="4" s="1"/>
  <c r="E59" i="4" l="1"/>
  <c r="E27" i="4" l="1"/>
  <c r="E29" i="4"/>
  <c r="E28" i="4" s="1"/>
  <c r="Q28" i="4"/>
  <c r="P29" i="4"/>
  <c r="P28" i="4" s="1"/>
  <c r="F28" i="4"/>
  <c r="G28" i="4"/>
  <c r="H28" i="4"/>
  <c r="I28" i="4"/>
  <c r="J28" i="4"/>
  <c r="K28" i="4"/>
  <c r="L28" i="4"/>
  <c r="M28" i="4"/>
  <c r="N28" i="4"/>
  <c r="O28" i="4"/>
  <c r="P27" i="4"/>
  <c r="P26" i="4" s="1"/>
  <c r="F26" i="4"/>
  <c r="G26" i="4"/>
  <c r="H26" i="4"/>
  <c r="I26" i="4"/>
  <c r="J26" i="4"/>
  <c r="K26" i="4"/>
  <c r="L26" i="4"/>
  <c r="M26" i="4"/>
  <c r="N26" i="4"/>
  <c r="O26" i="4"/>
  <c r="E26" i="4"/>
  <c r="D48" i="1"/>
  <c r="D50" i="1"/>
  <c r="C48" i="1"/>
  <c r="C49" i="1"/>
  <c r="C51" i="1"/>
  <c r="C50" i="1"/>
  <c r="F47" i="1" l="1"/>
  <c r="E47" i="1"/>
  <c r="C47" i="1" s="1"/>
  <c r="E45" i="1"/>
  <c r="F45" i="1"/>
  <c r="D45" i="1"/>
  <c r="C46" i="1"/>
  <c r="F44" i="1" l="1"/>
  <c r="F43" i="1" s="1"/>
  <c r="D44" i="1"/>
  <c r="D43" i="1" s="1"/>
  <c r="E44" i="1"/>
  <c r="E43" i="1" s="1"/>
  <c r="C45" i="1"/>
  <c r="F38" i="4"/>
  <c r="G38" i="4"/>
  <c r="H38" i="4"/>
  <c r="I38" i="4"/>
  <c r="J38" i="4"/>
  <c r="K38" i="4"/>
  <c r="L38" i="4"/>
  <c r="M38" i="4"/>
  <c r="N38" i="4"/>
  <c r="O38" i="4"/>
  <c r="F36" i="4"/>
  <c r="G36" i="4"/>
  <c r="H36" i="4"/>
  <c r="I36" i="4"/>
  <c r="J36" i="4"/>
  <c r="K36" i="4"/>
  <c r="L36" i="4"/>
  <c r="M36" i="4"/>
  <c r="N36" i="4"/>
  <c r="O36" i="4"/>
  <c r="E40" i="4"/>
  <c r="P40" i="4" s="1"/>
  <c r="E39" i="4"/>
  <c r="P39" i="4" s="1"/>
  <c r="E37" i="4"/>
  <c r="P37" i="4" s="1"/>
  <c r="P36" i="4" s="1"/>
  <c r="E25" i="1"/>
  <c r="F25" i="1"/>
  <c r="D25" i="1"/>
  <c r="C27" i="1"/>
  <c r="C28" i="1"/>
  <c r="C29" i="1"/>
  <c r="C30" i="1"/>
  <c r="C43" i="1" l="1"/>
  <c r="C44" i="1"/>
  <c r="P38" i="4"/>
  <c r="E38" i="4"/>
  <c r="E36" i="4"/>
  <c r="N17" i="4"/>
  <c r="J17" i="4" s="1"/>
  <c r="E17" i="4"/>
  <c r="P17" i="4" l="1"/>
  <c r="C28" i="6"/>
  <c r="D28" i="6"/>
  <c r="E28" i="6"/>
  <c r="F28" i="6"/>
  <c r="G28" i="6"/>
  <c r="H28" i="6"/>
  <c r="B28" i="6"/>
  <c r="E58" i="4"/>
  <c r="P58" i="4" s="1"/>
  <c r="E41" i="1" l="1"/>
  <c r="E40" i="1"/>
  <c r="G38" i="5" l="1"/>
  <c r="G37" i="5" s="1"/>
  <c r="I11" i="3"/>
  <c r="N32" i="4"/>
  <c r="J32" i="4" s="1"/>
  <c r="H29" i="5" l="1"/>
  <c r="F28" i="5"/>
  <c r="L18" i="6" l="1"/>
  <c r="L19" i="6"/>
  <c r="L20" i="6"/>
  <c r="L21" i="6"/>
  <c r="L22" i="6"/>
  <c r="L23" i="6"/>
  <c r="L24" i="6"/>
  <c r="L25" i="6"/>
  <c r="L26" i="6"/>
  <c r="L27" i="6"/>
  <c r="L17" i="6"/>
  <c r="L28" i="6" s="1"/>
  <c r="F23" i="4" l="1"/>
  <c r="G23" i="4"/>
  <c r="H23" i="4"/>
  <c r="I23" i="4"/>
  <c r="J23" i="4"/>
  <c r="K23" i="4"/>
  <c r="L23" i="4"/>
  <c r="M23" i="4"/>
  <c r="N23" i="4"/>
  <c r="O23" i="4"/>
  <c r="D19" i="2"/>
  <c r="D18" i="2"/>
  <c r="E14" i="2"/>
  <c r="D16" i="1" l="1"/>
  <c r="E14" i="1"/>
  <c r="F14" i="1"/>
  <c r="D15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P59" i="4"/>
  <c r="N56" i="4"/>
  <c r="J56" i="4" s="1"/>
  <c r="J55" i="4" s="1"/>
  <c r="J35" i="4" s="1"/>
  <c r="E56" i="4"/>
  <c r="E55" i="4" s="1"/>
  <c r="E35" i="4" s="1"/>
  <c r="E43" i="4"/>
  <c r="P43" i="4" s="1"/>
  <c r="E44" i="4"/>
  <c r="P44" i="4" s="1"/>
  <c r="E45" i="4"/>
  <c r="P45" i="4" s="1"/>
  <c r="E46" i="4"/>
  <c r="P46" i="4" s="1"/>
  <c r="E47" i="4"/>
  <c r="P47" i="4" s="1"/>
  <c r="E48" i="4"/>
  <c r="P48" i="4" s="1"/>
  <c r="E50" i="4"/>
  <c r="E42" i="4"/>
  <c r="E32" i="4"/>
  <c r="P32" i="4" s="1"/>
  <c r="E33" i="4"/>
  <c r="P33" i="4" s="1"/>
  <c r="E31" i="4"/>
  <c r="P31" i="4" s="1"/>
  <c r="E25" i="4"/>
  <c r="P25" i="4" s="1"/>
  <c r="E22" i="4"/>
  <c r="P22" i="4" s="1"/>
  <c r="E21" i="4"/>
  <c r="P21" i="4" s="1"/>
  <c r="E24" i="4"/>
  <c r="E23" i="4" s="1"/>
  <c r="E19" i="4"/>
  <c r="E18" i="4" s="1"/>
  <c r="N16" i="4"/>
  <c r="E16" i="4"/>
  <c r="K35" i="4"/>
  <c r="M35" i="4"/>
  <c r="M34" i="4" s="1"/>
  <c r="F55" i="4"/>
  <c r="G55" i="4"/>
  <c r="H55" i="4"/>
  <c r="I55" i="4"/>
  <c r="K55" i="4"/>
  <c r="L55" i="4"/>
  <c r="L35" i="4" s="1"/>
  <c r="M55" i="4"/>
  <c r="O55" i="4"/>
  <c r="O35" i="4" s="1"/>
  <c r="F35" i="4"/>
  <c r="G35" i="4"/>
  <c r="H35" i="4"/>
  <c r="I35" i="4"/>
  <c r="F30" i="4"/>
  <c r="G30" i="4"/>
  <c r="H30" i="4"/>
  <c r="I30" i="4"/>
  <c r="J30" i="4"/>
  <c r="K30" i="4"/>
  <c r="L30" i="4"/>
  <c r="M30" i="4"/>
  <c r="N30" i="4"/>
  <c r="O30" i="4"/>
  <c r="F20" i="4"/>
  <c r="G20" i="4"/>
  <c r="H20" i="4"/>
  <c r="I20" i="4"/>
  <c r="J20" i="4"/>
  <c r="K20" i="4"/>
  <c r="L20" i="4"/>
  <c r="M20" i="4"/>
  <c r="N20" i="4"/>
  <c r="O20" i="4"/>
  <c r="F18" i="4"/>
  <c r="G18" i="4"/>
  <c r="H18" i="4"/>
  <c r="I18" i="4"/>
  <c r="J18" i="4"/>
  <c r="K18" i="4"/>
  <c r="L18" i="4"/>
  <c r="M18" i="4"/>
  <c r="N18" i="4"/>
  <c r="O18" i="4"/>
  <c r="I16" i="3"/>
  <c r="I15" i="3" s="1"/>
  <c r="I14" i="3" s="1"/>
  <c r="I10" i="3"/>
  <c r="I18" i="3" s="1"/>
  <c r="D36" i="1"/>
  <c r="D35" i="1" s="1"/>
  <c r="C35" i="1" s="1"/>
  <c r="C37" i="1"/>
  <c r="D11" i="2"/>
  <c r="D10" i="2" s="1"/>
  <c r="D15" i="2" s="1"/>
  <c r="C16" i="1"/>
  <c r="C17" i="1"/>
  <c r="C18" i="1"/>
  <c r="C19" i="1"/>
  <c r="C20" i="1"/>
  <c r="C21" i="1"/>
  <c r="C22" i="1"/>
  <c r="C23" i="1"/>
  <c r="C24" i="1"/>
  <c r="C25" i="1"/>
  <c r="C26" i="1"/>
  <c r="D20" i="2"/>
  <c r="D17" i="2" s="1"/>
  <c r="D16" i="2" s="1"/>
  <c r="D21" i="2" s="1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19" i="2"/>
  <c r="C18" i="2"/>
  <c r="E11" i="2"/>
  <c r="E10" i="2" s="1"/>
  <c r="E15" i="2" s="1"/>
  <c r="C13" i="2"/>
  <c r="C12" i="2"/>
  <c r="C41" i="1"/>
  <c r="E39" i="1"/>
  <c r="E38" i="1" s="1"/>
  <c r="F39" i="1"/>
  <c r="F38" i="1" s="1"/>
  <c r="D39" i="1"/>
  <c r="E33" i="1"/>
  <c r="F33" i="1"/>
  <c r="F32" i="1" s="1"/>
  <c r="D33" i="1"/>
  <c r="D32" i="1" s="1"/>
  <c r="C34" i="1"/>
  <c r="C40" i="1"/>
  <c r="D38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1" i="4" l="1"/>
  <c r="P50" i="4"/>
  <c r="E49" i="4"/>
  <c r="P49" i="4" s="1"/>
  <c r="O15" i="4"/>
  <c r="O14" i="4" s="1"/>
  <c r="E20" i="4"/>
  <c r="P20" i="4" s="1"/>
  <c r="P42" i="4"/>
  <c r="L15" i="4"/>
  <c r="H15" i="4"/>
  <c r="H14" i="4" s="1"/>
  <c r="M15" i="4"/>
  <c r="M14" i="4" s="1"/>
  <c r="M61" i="4" s="1"/>
  <c r="K15" i="4"/>
  <c r="K14" i="4" s="1"/>
  <c r="I15" i="4"/>
  <c r="I14" i="4" s="1"/>
  <c r="G15" i="4"/>
  <c r="G14" i="4" s="1"/>
  <c r="N15" i="4"/>
  <c r="N14" i="4" s="1"/>
  <c r="F15" i="4"/>
  <c r="F14" i="4" s="1"/>
  <c r="C36" i="1"/>
  <c r="J28" i="6"/>
  <c r="J20" i="6"/>
  <c r="P24" i="4"/>
  <c r="P23" i="4" s="1"/>
  <c r="N55" i="4"/>
  <c r="N35" i="4" s="1"/>
  <c r="J34" i="4"/>
  <c r="G34" i="4"/>
  <c r="C39" i="1"/>
  <c r="D31" i="1"/>
  <c r="H19" i="5"/>
  <c r="H20" i="5"/>
  <c r="P57" i="4"/>
  <c r="L34" i="4"/>
  <c r="H34" i="4"/>
  <c r="K34" i="4"/>
  <c r="O34" i="4"/>
  <c r="I34" i="4"/>
  <c r="L14" i="4"/>
  <c r="P19" i="4"/>
  <c r="I20" i="6"/>
  <c r="J16" i="4"/>
  <c r="C20" i="2"/>
  <c r="C17" i="2" s="1"/>
  <c r="C21" i="2"/>
  <c r="C15" i="2"/>
  <c r="F34" i="4"/>
  <c r="P56" i="4"/>
  <c r="F16" i="5"/>
  <c r="H16" i="5" s="1"/>
  <c r="E30" i="4"/>
  <c r="P30" i="4" s="1"/>
  <c r="C15" i="1"/>
  <c r="D14" i="1"/>
  <c r="C38" i="1"/>
  <c r="F31" i="1"/>
  <c r="F42" i="1" s="1"/>
  <c r="F54" i="1" s="1"/>
  <c r="K20" i="6"/>
  <c r="F12" i="5"/>
  <c r="H13" i="5"/>
  <c r="P18" i="4"/>
  <c r="C10" i="2"/>
  <c r="C16" i="2"/>
  <c r="E32" i="1"/>
  <c r="C33" i="1"/>
  <c r="C11" i="2"/>
  <c r="P55" i="4"/>
  <c r="P41" i="4" l="1"/>
  <c r="P35" i="4" s="1"/>
  <c r="E15" i="4"/>
  <c r="E14" i="4" s="1"/>
  <c r="H61" i="4"/>
  <c r="E34" i="4"/>
  <c r="I61" i="4"/>
  <c r="K61" i="4"/>
  <c r="G61" i="4"/>
  <c r="F61" i="4"/>
  <c r="P16" i="4"/>
  <c r="P15" i="4" s="1"/>
  <c r="J15" i="4"/>
  <c r="J14" i="4" s="1"/>
  <c r="J61" i="4" s="1"/>
  <c r="L61" i="4"/>
  <c r="O61" i="4"/>
  <c r="N34" i="4"/>
  <c r="N61" i="4" s="1"/>
  <c r="H12" i="5"/>
  <c r="F11" i="5"/>
  <c r="F41" i="5" s="1"/>
  <c r="D42" i="1"/>
  <c r="C14" i="1"/>
  <c r="C32" i="1"/>
  <c r="E31" i="1"/>
  <c r="P34" i="4" l="1"/>
  <c r="E61" i="4"/>
  <c r="H11" i="5"/>
  <c r="H41" i="5"/>
  <c r="P14" i="4"/>
  <c r="P61" i="4" s="1"/>
  <c r="U20" i="4" s="1"/>
  <c r="E42" i="1"/>
  <c r="E54" i="1" s="1"/>
  <c r="C31" i="1"/>
  <c r="C42" i="1" l="1"/>
  <c r="D54" i="1"/>
  <c r="C54" i="1" s="1"/>
</calcChain>
</file>

<file path=xl/sharedStrings.xml><?xml version="1.0" encoding="utf-8"?>
<sst xmlns="http://schemas.openxmlformats.org/spreadsheetml/2006/main" count="472" uniqueCount="283">
  <si>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</si>
  <si>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</si>
  <si>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</si>
  <si>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</si>
  <si>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</si>
  <si>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</si>
  <si>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</si>
  <si>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</si>
  <si>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</si>
  <si>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</si>
  <si>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</si>
  <si>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</si>
  <si>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</si>
  <si>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</si>
  <si>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</si>
  <si>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</si>
  <si>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</si>
  <si>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</si>
  <si>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</si>
  <si>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</si>
  <si>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</si>
  <si>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</si>
  <si>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</si>
  <si>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</si>
  <si>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</si>
  <si>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</si>
  <si>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</si>
  <si>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</si>
  <si>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</si>
  <si>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</si>
  <si>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</si>
  <si>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</si>
  <si>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</si>
  <si>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</si>
  <si>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</si>
  <si>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</si>
  <si>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</si>
  <si>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</si>
  <si>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</si>
  <si>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</si>
  <si>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</si>
  <si>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</si>
  <si>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</si>
  <si>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</si>
  <si>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</si>
  <si>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</si>
  <si>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</si>
  <si>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</si>
  <si>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</si>
  <si>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</si>
  <si>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</si>
  <si>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</si>
  <si>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</si>
  <si>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</si>
  <si>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</si>
  <si>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</si>
  <si>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</si>
  <si>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</si>
  <si>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</si>
  <si>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</si>
  <si>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</si>
  <si>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</si>
  <si>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</si>
  <si>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</si>
  <si>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</si>
  <si>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</si>
  <si>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</si>
  <si>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</si>
  <si>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</si>
  <si>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</si>
  <si>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</si>
  <si>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</si>
  <si>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</si>
  <si>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</si>
  <si>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</si>
  <si>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</si>
  <si>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</si>
  <si>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</si>
  <si>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</si>
  <si>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</si>
  <si>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</si>
  <si>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</si>
  <si>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</si>
  <si>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</si>
  <si>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</si>
  <si>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</si>
  <si>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</si>
  <si>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</si>
  <si>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</si>
  <si>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</si>
  <si>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</si>
  <si>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</si>
  <si>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</si>
  <si>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</si>
  <si>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</si>
  <si>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</si>
  <si>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</si>
  <si>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</si>
  <si>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</si>
  <si>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</si>
  <si>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</si>
  <si>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</si>
  <si>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</si>
  <si>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</si>
  <si>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ПЕРЕЛІК ОБ'ЄКТІВ,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</si>
  <si>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</si>
  <si>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</si>
  <si>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</si>
  <si>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</si>
  <si>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</si>
  <si>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</si>
  <si>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</si>
  <si>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</si>
  <si>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</si>
  <si>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</si>
  <si>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</si>
  <si>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</si>
  <si>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</si>
  <si>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</si>
  <si>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</si>
  <si>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</si>
  <si>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</si>
  <si>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</si>
  <si>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</si>
  <si>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</si>
  <si>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</si>
  <si>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</si>
  <si>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</si>
  <si>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</si>
  <si>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</si>
  <si>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</si>
  <si>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</si>
  <si>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</si>
  <si>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</si>
  <si>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</si>
  <si>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</si>
  <si>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</si>
  <si>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</si>
  <si>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</si>
  <si>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</si>
  <si>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</si>
  <si>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</si>
  <si>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</si>
  <si>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</si>
  <si>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</si>
  <si>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</si>
  <si>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3040</t>
  </si>
  <si>
    <t>3110</t>
  </si>
  <si>
    <t>3130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</si>
  <si>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</si>
  <si>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</si>
  <si>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</si>
  <si>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</si>
  <si>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</si>
  <si>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</si>
  <si>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</si>
  <si>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</si>
  <si>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</si>
  <si>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</si>
  <si>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</si>
  <si>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</si>
  <si>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</si>
  <si>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</si>
  <si>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</si>
  <si>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</si>
  <si>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</si>
  <si>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0213200</t>
  </si>
  <si>
    <t>3200</t>
  </si>
  <si>
    <t>0213230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</si>
  <si>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</si>
  <si>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</si>
  <si>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</si>
  <si>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</si>
  <si>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</si>
  <si>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</si>
  <si>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</si>
  <si>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</si>
  <si>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</si>
  <si>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</si>
  <si>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</si>
  <si>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</si>
  <si>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</si>
  <si>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</si>
  <si>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</si>
  <si>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</si>
  <si>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</si>
  <si>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</si>
  <si>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</si>
  <si>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</si>
  <si>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</si>
  <si>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</si>
  <si>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</si>
  <si>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</si>
  <si>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</si>
  <si>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</si>
  <si>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</si>
  <si>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0813080</t>
  </si>
  <si>
    <t>0813100</t>
  </si>
  <si>
    <t>0813104</t>
  </si>
  <si>
    <t>0813160</t>
  </si>
  <si>
    <t>3160</t>
  </si>
  <si>
    <t>0813230</t>
  </si>
  <si>
    <t xml:space="preserve"> на які у 2018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</si>
  <si>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2018 році</t>
  </si>
  <si>
    <t xml:space="preserve"> енергоносіїв у фізичних обсягах за кожною бюджетною установою, закладом на 2018 рік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</si>
  <si>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</si>
  <si>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</si>
  <si>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</si>
  <si>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</si>
  <si>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</si>
  <si>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</si>
  <si>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</si>
  <si>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</si>
  <si>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</si>
  <si>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</si>
  <si>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</si>
  <si>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</si>
  <si>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</si>
  <si>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</si>
  <si>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</si>
  <si>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</si>
  <si>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</si>
  <si>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</si>
  <si>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</si>
  <si>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</si>
  <si>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</si>
  <si>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</si>
  <si>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</si>
  <si>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</si>
  <si>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</si>
  <si>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</si>
  <si>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</si>
  <si>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</si>
  <si>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</si>
  <si>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</si>
  <si>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</si>
  <si>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</si>
  <si>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</si>
  <si>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</si>
  <si>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</si>
  <si>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</si>
  <si>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0213210</t>
  </si>
  <si>
    <t>3210</t>
  </si>
  <si>
    <t>0213240</t>
  </si>
  <si>
    <t>3240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</si>
  <si>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</si>
  <si>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</si>
  <si>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</si>
  <si>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</si>
  <si>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</si>
  <si>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Надання допомоги сім'ям з дітьми, малозабезпеченим сім’ям, тимчасової допомоги дітям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</si>
  <si>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</si>
  <si>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</si>
  <si>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</si>
  <si>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</si>
  <si>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</si>
  <si>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</si>
  <si>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</si>
  <si>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</si>
  <si>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3080</t>
  </si>
  <si>
    <t>3081</t>
  </si>
  <si>
    <t>3082</t>
  </si>
  <si>
    <t>3083</t>
  </si>
  <si>
    <t>3084</t>
  </si>
  <si>
    <t>3085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</si>
  <si>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</si>
  <si>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</si>
  <si>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</si>
  <si>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</si>
  <si>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</si>
  <si>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</si>
  <si>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</si>
  <si>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</si>
  <si>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0813240</t>
  </si>
  <si>
    <t>0813242</t>
  </si>
  <si>
    <t>Додаток 5</t>
  </si>
  <si>
    <t>Додаток 6</t>
  </si>
  <si>
    <t>Субвенція з місцевого бюджету на здійснення заходів щодо соціально - економічного розвитку окремих територій за рахунок відповідної субвенції з державного бюджету</t>
  </si>
  <si>
    <t>Інші субвенції з місцевого бюджету, у тому числі: на виконання доручень виборців депутатами обласної ради у 2018 році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</si>
  <si>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</si>
  <si>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від  16.02.2018  № 159</t>
  </si>
  <si>
    <t>від 16.02.2018  № 159</t>
  </si>
  <si>
    <t>від  16.02.2018  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</si>
</sst>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0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7" xfId="0" applyNumberFormat="1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BreakPreview" zoomScale="50" zoomScaleNormal="100" zoomScaleSheetLayoutView="50" workbookViewId="0">
      <selection activeCell="D7" sqref="D7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101" bestFit="1" customWidth="1"/>
    <col min="10" max="16384" width="9.140625" style="3"/>
  </cols>
  <sheetData>
    <row r="1" spans="1:9" s="31" customFormat="1" ht="23.25" x14ac:dyDescent="0.35">
      <c r="A1" s="29"/>
      <c r="B1" s="30"/>
      <c r="D1" s="88" t="s">
        <v>90</v>
      </c>
      <c r="E1" s="88"/>
      <c r="F1" s="88"/>
      <c r="I1" s="154"/>
    </row>
    <row r="2" spans="1:9" s="31" customFormat="1" ht="23.25" x14ac:dyDescent="0.35">
      <c r="A2" s="29"/>
      <c r="B2" s="32"/>
      <c r="D2" s="89" t="s">
        <v>26</v>
      </c>
      <c r="E2" s="88"/>
      <c r="F2" s="88"/>
      <c r="I2" s="154"/>
    </row>
    <row r="3" spans="1:9" s="31" customFormat="1" ht="23.25" x14ac:dyDescent="0.35">
      <c r="A3" s="29"/>
      <c r="B3" s="32"/>
      <c r="D3" s="90" t="s">
        <v>103</v>
      </c>
      <c r="E3" s="90"/>
      <c r="F3" s="90"/>
      <c r="I3" s="154"/>
    </row>
    <row r="4" spans="1:9" s="31" customFormat="1" ht="23.25" hidden="1" x14ac:dyDescent="0.35">
      <c r="A4" s="29"/>
      <c r="B4" s="32"/>
      <c r="D4" s="88" t="s">
        <v>27</v>
      </c>
      <c r="E4" s="88"/>
      <c r="F4" s="88"/>
      <c r="I4" s="154"/>
    </row>
    <row r="5" spans="1:9" s="31" customFormat="1" ht="23.25" hidden="1" x14ac:dyDescent="0.35">
      <c r="A5" s="29"/>
      <c r="B5" s="32"/>
      <c r="D5" s="88" t="s">
        <v>28</v>
      </c>
      <c r="E5" s="88"/>
      <c r="F5" s="88"/>
      <c r="I5" s="154"/>
    </row>
    <row r="6" spans="1:9" s="31" customFormat="1" ht="23.25" x14ac:dyDescent="0.35">
      <c r="A6" s="29"/>
      <c r="B6" s="29"/>
      <c r="D6" s="88" t="s">
        <v>280</v>
      </c>
      <c r="E6" s="88"/>
      <c r="F6" s="88"/>
      <c r="I6" s="154"/>
    </row>
    <row r="7" spans="1:9" x14ac:dyDescent="0.3">
      <c r="A7" s="2"/>
      <c r="B7" s="2"/>
      <c r="C7" s="5"/>
      <c r="D7" s="2"/>
      <c r="E7" s="4"/>
      <c r="F7" s="6"/>
    </row>
    <row r="8" spans="1:9" s="31" customFormat="1" ht="27.6" customHeight="1" x14ac:dyDescent="0.35">
      <c r="A8" s="170" t="s">
        <v>0</v>
      </c>
      <c r="B8" s="170"/>
      <c r="C8" s="170"/>
      <c r="D8" s="170"/>
      <c r="E8" s="170"/>
      <c r="F8" s="170"/>
      <c r="I8" s="154"/>
    </row>
    <row r="9" spans="1:9" s="31" customFormat="1" ht="27.6" customHeight="1" x14ac:dyDescent="0.35">
      <c r="A9" s="171" t="s">
        <v>149</v>
      </c>
      <c r="B9" s="171"/>
      <c r="C9" s="171"/>
      <c r="D9" s="171"/>
      <c r="E9" s="171"/>
      <c r="F9" s="171"/>
      <c r="I9" s="154"/>
    </row>
    <row r="10" spans="1:9" ht="16.899999999999999" customHeight="1" x14ac:dyDescent="0.3">
      <c r="A10" s="6"/>
      <c r="B10" s="7"/>
      <c r="C10" s="7"/>
      <c r="D10" s="7"/>
      <c r="E10" s="7"/>
      <c r="F10" s="8" t="s">
        <v>1</v>
      </c>
    </row>
    <row r="11" spans="1:9" ht="27.6" customHeight="1" x14ac:dyDescent="0.3">
      <c r="A11" s="169" t="s">
        <v>22</v>
      </c>
      <c r="B11" s="169" t="s">
        <v>23</v>
      </c>
      <c r="C11" s="169" t="s">
        <v>24</v>
      </c>
      <c r="D11" s="169" t="s">
        <v>2</v>
      </c>
      <c r="E11" s="169" t="s">
        <v>3</v>
      </c>
      <c r="F11" s="169"/>
    </row>
    <row r="12" spans="1:9" ht="45" customHeight="1" x14ac:dyDescent="0.3">
      <c r="A12" s="169"/>
      <c r="B12" s="169"/>
      <c r="C12" s="169"/>
      <c r="D12" s="169"/>
      <c r="E12" s="9" t="s">
        <v>24</v>
      </c>
      <c r="F12" s="9" t="s">
        <v>25</v>
      </c>
    </row>
    <row r="13" spans="1:9" s="166" customFormat="1" ht="18.600000000000001" customHeight="1" x14ac:dyDescent="0.2">
      <c r="A13" s="165">
        <v>1</v>
      </c>
      <c r="B13" s="165">
        <v>2</v>
      </c>
      <c r="C13" s="165">
        <v>3</v>
      </c>
      <c r="D13" s="165">
        <v>4</v>
      </c>
      <c r="E13" s="165">
        <v>5</v>
      </c>
      <c r="F13" s="165">
        <v>6</v>
      </c>
      <c r="I13" s="167"/>
    </row>
    <row r="14" spans="1:9" ht="27.6" customHeight="1" x14ac:dyDescent="0.3">
      <c r="A14" s="10">
        <v>10000000</v>
      </c>
      <c r="B14" s="10" t="s">
        <v>4</v>
      </c>
      <c r="C14" s="11">
        <f>D14+E14</f>
        <v>10676200</v>
      </c>
      <c r="D14" s="11">
        <f>D15</f>
        <v>10676200</v>
      </c>
      <c r="E14" s="11">
        <f>E15</f>
        <v>0</v>
      </c>
      <c r="F14" s="11">
        <f>F15</f>
        <v>0</v>
      </c>
    </row>
    <row r="15" spans="1:9" ht="27.6" customHeight="1" x14ac:dyDescent="0.3">
      <c r="A15" s="9">
        <v>18000000</v>
      </c>
      <c r="B15" s="15" t="s">
        <v>91</v>
      </c>
      <c r="C15" s="11">
        <f t="shared" ref="C15:C26" si="0">D15+E15</f>
        <v>10676200</v>
      </c>
      <c r="D15" s="11">
        <f>D16+D25+D27</f>
        <v>10676200</v>
      </c>
      <c r="E15" s="11">
        <v>0</v>
      </c>
      <c r="F15" s="11">
        <v>0</v>
      </c>
      <c r="I15" s="155"/>
    </row>
    <row r="16" spans="1:9" ht="27.6" customHeight="1" x14ac:dyDescent="0.3">
      <c r="A16" s="9">
        <v>18010000</v>
      </c>
      <c r="B16" s="15" t="s">
        <v>92</v>
      </c>
      <c r="C16" s="11">
        <f t="shared" si="0"/>
        <v>10622400</v>
      </c>
      <c r="D16" s="11">
        <f>D17+D18+D19+D20+D21+D22+D23+D24</f>
        <v>10622400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93</v>
      </c>
      <c r="C17" s="11">
        <f t="shared" si="0"/>
        <v>36800</v>
      </c>
      <c r="D17" s="11">
        <v>36800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94</v>
      </c>
      <c r="C18" s="11">
        <f t="shared" si="0"/>
        <v>68000</v>
      </c>
      <c r="D18" s="11">
        <v>68000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95</v>
      </c>
      <c r="C19" s="11">
        <f t="shared" si="0"/>
        <v>113600</v>
      </c>
      <c r="D19" s="11">
        <v>113600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96</v>
      </c>
      <c r="C20" s="11">
        <f t="shared" si="0"/>
        <v>2749600</v>
      </c>
      <c r="D20" s="11">
        <v>2749600</v>
      </c>
      <c r="E20" s="11">
        <v>0</v>
      </c>
      <c r="F20" s="11">
        <v>0</v>
      </c>
    </row>
    <row r="21" spans="1:6" ht="27" customHeight="1" x14ac:dyDescent="0.3">
      <c r="A21" s="9">
        <v>18010500</v>
      </c>
      <c r="B21" s="12" t="s">
        <v>5</v>
      </c>
      <c r="C21" s="11">
        <f t="shared" si="0"/>
        <v>1944800</v>
      </c>
      <c r="D21" s="11">
        <v>1944800</v>
      </c>
      <c r="E21" s="11">
        <v>0</v>
      </c>
      <c r="F21" s="11">
        <v>0</v>
      </c>
    </row>
    <row r="22" spans="1:6" ht="27" customHeight="1" x14ac:dyDescent="0.3">
      <c r="A22" s="9">
        <v>18010600</v>
      </c>
      <c r="B22" s="12" t="s">
        <v>6</v>
      </c>
      <c r="C22" s="11">
        <f t="shared" si="0"/>
        <v>4563200</v>
      </c>
      <c r="D22" s="11">
        <v>4563200</v>
      </c>
      <c r="E22" s="11">
        <v>0</v>
      </c>
      <c r="F22" s="11">
        <v>0</v>
      </c>
    </row>
    <row r="23" spans="1:6" ht="27" customHeight="1" x14ac:dyDescent="0.3">
      <c r="A23" s="9">
        <v>18010700</v>
      </c>
      <c r="B23" s="12" t="s">
        <v>7</v>
      </c>
      <c r="C23" s="11">
        <f t="shared" si="0"/>
        <v>190100</v>
      </c>
      <c r="D23" s="11">
        <v>190100</v>
      </c>
      <c r="E23" s="11">
        <v>0</v>
      </c>
      <c r="F23" s="11">
        <v>0</v>
      </c>
    </row>
    <row r="24" spans="1:6" ht="27" customHeight="1" x14ac:dyDescent="0.3">
      <c r="A24" s="9">
        <v>18010900</v>
      </c>
      <c r="B24" s="12" t="s">
        <v>8</v>
      </c>
      <c r="C24" s="11">
        <f t="shared" si="0"/>
        <v>956300</v>
      </c>
      <c r="D24" s="11">
        <v>956300</v>
      </c>
      <c r="E24" s="11">
        <v>0</v>
      </c>
      <c r="F24" s="11">
        <v>0</v>
      </c>
    </row>
    <row r="25" spans="1:6" ht="27" customHeight="1" x14ac:dyDescent="0.3">
      <c r="A25" s="9">
        <v>18030000</v>
      </c>
      <c r="B25" s="12" t="s">
        <v>139</v>
      </c>
      <c r="C25" s="11">
        <f t="shared" si="0"/>
        <v>53800</v>
      </c>
      <c r="D25" s="11">
        <f>D26+D30</f>
        <v>53800</v>
      </c>
      <c r="E25" s="11">
        <f>E26+E30</f>
        <v>0</v>
      </c>
      <c r="F25" s="11">
        <f>F26+F30</f>
        <v>0</v>
      </c>
    </row>
    <row r="26" spans="1:6" ht="27" customHeight="1" x14ac:dyDescent="0.3">
      <c r="A26" s="9">
        <v>18030100</v>
      </c>
      <c r="B26" s="12" t="s">
        <v>140</v>
      </c>
      <c r="C26" s="11">
        <f t="shared" si="0"/>
        <v>45600</v>
      </c>
      <c r="D26" s="11">
        <v>45600</v>
      </c>
      <c r="E26" s="11">
        <v>0</v>
      </c>
      <c r="F26" s="11">
        <v>0</v>
      </c>
    </row>
    <row r="27" spans="1:6" ht="27" hidden="1" customHeight="1" x14ac:dyDescent="0.3">
      <c r="A27" s="151">
        <v>18030101</v>
      </c>
      <c r="B27" s="12" t="s">
        <v>140</v>
      </c>
      <c r="C27" s="11">
        <f>D27+E27</f>
        <v>0</v>
      </c>
      <c r="D27" s="11"/>
      <c r="E27" s="11">
        <v>0</v>
      </c>
      <c r="F27" s="11">
        <v>0</v>
      </c>
    </row>
    <row r="28" spans="1:6" ht="27" hidden="1" customHeight="1" x14ac:dyDescent="0.3">
      <c r="A28" s="151">
        <v>18030102</v>
      </c>
      <c r="B28" s="12" t="s">
        <v>140</v>
      </c>
      <c r="C28" s="11">
        <f>D28+E28</f>
        <v>0</v>
      </c>
      <c r="D28" s="11"/>
      <c r="E28" s="11">
        <v>0</v>
      </c>
      <c r="F28" s="11">
        <v>0</v>
      </c>
    </row>
    <row r="29" spans="1:6" ht="27" hidden="1" customHeight="1" x14ac:dyDescent="0.3">
      <c r="A29" s="151">
        <v>18030103</v>
      </c>
      <c r="B29" s="12" t="s">
        <v>140</v>
      </c>
      <c r="C29" s="11">
        <f>D29+E29</f>
        <v>0</v>
      </c>
      <c r="D29" s="11"/>
      <c r="E29" s="11">
        <v>0</v>
      </c>
      <c r="F29" s="11">
        <v>0</v>
      </c>
    </row>
    <row r="30" spans="1:6" ht="27" customHeight="1" x14ac:dyDescent="0.3">
      <c r="A30" s="151">
        <v>18030104</v>
      </c>
      <c r="B30" s="12" t="s">
        <v>215</v>
      </c>
      <c r="C30" s="11">
        <f>D30+E30</f>
        <v>8200</v>
      </c>
      <c r="D30" s="11">
        <v>8200</v>
      </c>
      <c r="E30" s="11">
        <v>0</v>
      </c>
      <c r="F30" s="11">
        <v>0</v>
      </c>
    </row>
    <row r="31" spans="1:6" ht="27" customHeight="1" x14ac:dyDescent="0.3">
      <c r="A31" s="16">
        <v>20000000</v>
      </c>
      <c r="B31" s="16" t="s">
        <v>9</v>
      </c>
      <c r="C31" s="11">
        <f t="shared" ref="C31:C47" si="1">D31+E31</f>
        <v>320960</v>
      </c>
      <c r="D31" s="17">
        <f>D32+D35+D38</f>
        <v>157200</v>
      </c>
      <c r="E31" s="17">
        <f>E32+E38</f>
        <v>163760</v>
      </c>
      <c r="F31" s="17">
        <f>F32+F38</f>
        <v>0</v>
      </c>
    </row>
    <row r="32" spans="1:6" ht="27" customHeight="1" x14ac:dyDescent="0.3">
      <c r="A32" s="18" t="s">
        <v>10</v>
      </c>
      <c r="B32" s="19" t="s">
        <v>11</v>
      </c>
      <c r="C32" s="11">
        <f t="shared" si="1"/>
        <v>13400</v>
      </c>
      <c r="D32" s="17">
        <f t="shared" ref="D32:F33" si="2">D33</f>
        <v>13400</v>
      </c>
      <c r="E32" s="17">
        <f t="shared" si="2"/>
        <v>0</v>
      </c>
      <c r="F32" s="17">
        <f t="shared" si="2"/>
        <v>0</v>
      </c>
    </row>
    <row r="33" spans="1:9" ht="27" customHeight="1" x14ac:dyDescent="0.3">
      <c r="A33" s="16">
        <v>21080000</v>
      </c>
      <c r="B33" s="20" t="s">
        <v>12</v>
      </c>
      <c r="C33" s="11">
        <f t="shared" si="1"/>
        <v>13400</v>
      </c>
      <c r="D33" s="17">
        <f t="shared" si="2"/>
        <v>13400</v>
      </c>
      <c r="E33" s="17">
        <f t="shared" si="2"/>
        <v>0</v>
      </c>
      <c r="F33" s="17">
        <f t="shared" si="2"/>
        <v>0</v>
      </c>
    </row>
    <row r="34" spans="1:9" ht="27" customHeight="1" x14ac:dyDescent="0.3">
      <c r="A34" s="16">
        <v>21081100</v>
      </c>
      <c r="B34" s="21" t="s">
        <v>13</v>
      </c>
      <c r="C34" s="11">
        <f t="shared" si="1"/>
        <v>13400</v>
      </c>
      <c r="D34" s="17">
        <v>13400</v>
      </c>
      <c r="E34" s="17">
        <v>0</v>
      </c>
      <c r="F34" s="11">
        <v>0</v>
      </c>
    </row>
    <row r="35" spans="1:9" ht="36.6" customHeight="1" x14ac:dyDescent="0.3">
      <c r="A35" s="16">
        <v>22000000</v>
      </c>
      <c r="B35" s="12" t="s">
        <v>105</v>
      </c>
      <c r="C35" s="11">
        <f t="shared" si="1"/>
        <v>143800</v>
      </c>
      <c r="D35" s="17">
        <f>D36</f>
        <v>143800</v>
      </c>
      <c r="E35" s="17">
        <v>0</v>
      </c>
      <c r="F35" s="11">
        <v>0</v>
      </c>
    </row>
    <row r="36" spans="1:9" ht="27" customHeight="1" x14ac:dyDescent="0.3">
      <c r="A36" s="16">
        <v>22010000</v>
      </c>
      <c r="B36" s="21" t="s">
        <v>106</v>
      </c>
      <c r="C36" s="11">
        <f t="shared" si="1"/>
        <v>143800</v>
      </c>
      <c r="D36" s="17">
        <f>D37</f>
        <v>143800</v>
      </c>
      <c r="E36" s="17">
        <v>0</v>
      </c>
      <c r="F36" s="11">
        <v>0</v>
      </c>
    </row>
    <row r="37" spans="1:9" ht="27" customHeight="1" x14ac:dyDescent="0.3">
      <c r="A37" s="16">
        <v>22012500</v>
      </c>
      <c r="B37" s="21" t="s">
        <v>107</v>
      </c>
      <c r="C37" s="11">
        <f t="shared" si="1"/>
        <v>143800</v>
      </c>
      <c r="D37" s="17">
        <v>143800</v>
      </c>
      <c r="E37" s="17">
        <v>0</v>
      </c>
      <c r="F37" s="11">
        <v>0</v>
      </c>
    </row>
    <row r="38" spans="1:9" ht="27" customHeight="1" x14ac:dyDescent="0.3">
      <c r="A38" s="16">
        <v>25000000</v>
      </c>
      <c r="B38" s="21" t="s">
        <v>14</v>
      </c>
      <c r="C38" s="11">
        <f t="shared" si="1"/>
        <v>163760</v>
      </c>
      <c r="D38" s="17">
        <f>D39</f>
        <v>0</v>
      </c>
      <c r="E38" s="17">
        <f>E39</f>
        <v>163760</v>
      </c>
      <c r="F38" s="17">
        <f>F39</f>
        <v>0</v>
      </c>
    </row>
    <row r="39" spans="1:9" ht="42" customHeight="1" x14ac:dyDescent="0.3">
      <c r="A39" s="16">
        <v>25010000</v>
      </c>
      <c r="B39" s="22" t="s">
        <v>97</v>
      </c>
      <c r="C39" s="11">
        <f t="shared" si="1"/>
        <v>163760</v>
      </c>
      <c r="D39" s="17">
        <f>D40+D41</f>
        <v>0</v>
      </c>
      <c r="E39" s="17">
        <f>E40+E41</f>
        <v>163760</v>
      </c>
      <c r="F39" s="17">
        <f>F40+F41</f>
        <v>0</v>
      </c>
    </row>
    <row r="40" spans="1:9" ht="37.5" customHeight="1" x14ac:dyDescent="0.3">
      <c r="A40" s="16">
        <v>25010100</v>
      </c>
      <c r="B40" s="22" t="s">
        <v>15</v>
      </c>
      <c r="C40" s="11">
        <f t="shared" si="1"/>
        <v>156500</v>
      </c>
      <c r="D40" s="17">
        <v>0</v>
      </c>
      <c r="E40" s="17">
        <f>156500</f>
        <v>156500</v>
      </c>
      <c r="F40" s="11">
        <v>0</v>
      </c>
      <c r="I40" s="155"/>
    </row>
    <row r="41" spans="1:9" ht="27" customHeight="1" x14ac:dyDescent="0.3">
      <c r="A41" s="16">
        <v>25010300</v>
      </c>
      <c r="B41" s="13" t="s">
        <v>16</v>
      </c>
      <c r="C41" s="11">
        <f t="shared" si="1"/>
        <v>7260</v>
      </c>
      <c r="D41" s="17">
        <v>0</v>
      </c>
      <c r="E41" s="17">
        <f>5+2555+4700</f>
        <v>7260</v>
      </c>
      <c r="F41" s="11">
        <v>0</v>
      </c>
      <c r="I41" s="155"/>
    </row>
    <row r="42" spans="1:9" ht="27.6" customHeight="1" x14ac:dyDescent="0.3">
      <c r="A42" s="10"/>
      <c r="B42" s="16" t="s">
        <v>17</v>
      </c>
      <c r="C42" s="11">
        <f t="shared" si="1"/>
        <v>10997160</v>
      </c>
      <c r="D42" s="17">
        <f>D14+D31</f>
        <v>10833400</v>
      </c>
      <c r="E42" s="17">
        <f>E14+E31</f>
        <v>163760</v>
      </c>
      <c r="F42" s="17">
        <f>F14+F31</f>
        <v>0</v>
      </c>
      <c r="I42" s="155"/>
    </row>
    <row r="43" spans="1:9" ht="27.6" customHeight="1" x14ac:dyDescent="0.3">
      <c r="A43" s="10">
        <v>40000000</v>
      </c>
      <c r="B43" s="16" t="s">
        <v>18</v>
      </c>
      <c r="C43" s="11">
        <f t="shared" si="1"/>
        <v>320744100</v>
      </c>
      <c r="D43" s="11">
        <f>D44</f>
        <v>320744100</v>
      </c>
      <c r="E43" s="11">
        <f>E44</f>
        <v>0</v>
      </c>
      <c r="F43" s="11">
        <f>F44</f>
        <v>0</v>
      </c>
      <c r="I43" s="155"/>
    </row>
    <row r="44" spans="1:9" ht="27.6" customHeight="1" x14ac:dyDescent="0.3">
      <c r="A44" s="16">
        <v>41000000</v>
      </c>
      <c r="B44" s="21" t="s">
        <v>233</v>
      </c>
      <c r="C44" s="11">
        <f t="shared" si="1"/>
        <v>320744100</v>
      </c>
      <c r="D44" s="17">
        <f>D45+D47</f>
        <v>320744100</v>
      </c>
      <c r="E44" s="17">
        <f>E45+E47</f>
        <v>0</v>
      </c>
      <c r="F44" s="17">
        <f>F45+F47</f>
        <v>0</v>
      </c>
    </row>
    <row r="45" spans="1:9" ht="27.6" customHeight="1" x14ac:dyDescent="0.3">
      <c r="A45" s="76">
        <v>41040000</v>
      </c>
      <c r="B45" s="24" t="s">
        <v>234</v>
      </c>
      <c r="C45" s="11">
        <f t="shared" si="1"/>
        <v>26285700</v>
      </c>
      <c r="D45" s="17">
        <f>D46</f>
        <v>26285700</v>
      </c>
      <c r="E45" s="17">
        <f>E46</f>
        <v>0</v>
      </c>
      <c r="F45" s="17">
        <f>F46</f>
        <v>0</v>
      </c>
    </row>
    <row r="46" spans="1:9" ht="27.6" customHeight="1" x14ac:dyDescent="0.3">
      <c r="A46" s="76">
        <v>41040400</v>
      </c>
      <c r="B46" s="24" t="s">
        <v>235</v>
      </c>
      <c r="C46" s="11">
        <f t="shared" si="1"/>
        <v>26285700</v>
      </c>
      <c r="D46" s="17">
        <f>26280700+5000</f>
        <v>26285700</v>
      </c>
      <c r="E46" s="17">
        <v>0</v>
      </c>
      <c r="F46" s="17">
        <v>0</v>
      </c>
    </row>
    <row r="47" spans="1:9" ht="30" customHeight="1" x14ac:dyDescent="0.3">
      <c r="A47" s="76">
        <v>41050000</v>
      </c>
      <c r="B47" s="24" t="s">
        <v>236</v>
      </c>
      <c r="C47" s="11">
        <f t="shared" si="1"/>
        <v>294458400</v>
      </c>
      <c r="D47" s="17">
        <f>D50+D48+D49+D51+D52+D53</f>
        <v>294458400</v>
      </c>
      <c r="E47" s="17">
        <f>E50+E48+E49+E51</f>
        <v>0</v>
      </c>
      <c r="F47" s="17">
        <f>F50+F48+F49+F51</f>
        <v>0</v>
      </c>
    </row>
    <row r="48" spans="1:9" ht="123" customHeight="1" x14ac:dyDescent="0.3">
      <c r="A48" s="76">
        <v>41050100</v>
      </c>
      <c r="B48" s="24" t="s">
        <v>238</v>
      </c>
      <c r="C48" s="11">
        <f>D48+E48</f>
        <v>153374100</v>
      </c>
      <c r="D48" s="168">
        <f>143374100+10000000</f>
        <v>153374100</v>
      </c>
      <c r="E48" s="17">
        <v>0</v>
      </c>
      <c r="F48" s="17">
        <v>0</v>
      </c>
      <c r="I48" s="156"/>
    </row>
    <row r="49" spans="1:9" ht="79.900000000000006" customHeight="1" x14ac:dyDescent="0.3">
      <c r="A49" s="76">
        <v>41050200</v>
      </c>
      <c r="B49" s="24" t="s">
        <v>239</v>
      </c>
      <c r="C49" s="11">
        <f>D49+E49</f>
        <v>295600</v>
      </c>
      <c r="D49" s="168">
        <v>295600</v>
      </c>
      <c r="E49" s="17">
        <v>0</v>
      </c>
      <c r="F49" s="17">
        <v>0</v>
      </c>
      <c r="I49" s="156"/>
    </row>
    <row r="50" spans="1:9" ht="183" customHeight="1" x14ac:dyDescent="0.3">
      <c r="A50" s="76">
        <v>41050300</v>
      </c>
      <c r="B50" s="24" t="s">
        <v>237</v>
      </c>
      <c r="C50" s="11">
        <f>D50+E50</f>
        <v>137990200</v>
      </c>
      <c r="D50" s="168">
        <f>133163300+4826900</f>
        <v>137990200</v>
      </c>
      <c r="E50" s="17">
        <v>0</v>
      </c>
      <c r="F50" s="17">
        <v>0</v>
      </c>
      <c r="I50" s="156"/>
    </row>
    <row r="51" spans="1:9" ht="154.9" customHeight="1" x14ac:dyDescent="0.3">
      <c r="A51" s="76">
        <v>41050700</v>
      </c>
      <c r="B51" s="24" t="s">
        <v>240</v>
      </c>
      <c r="C51" s="11">
        <f>D51+E51</f>
        <v>2272000</v>
      </c>
      <c r="D51" s="168">
        <v>2272000</v>
      </c>
      <c r="E51" s="17">
        <v>0</v>
      </c>
      <c r="F51" s="17">
        <v>0</v>
      </c>
      <c r="I51" s="156"/>
    </row>
    <row r="52" spans="1:9" ht="80.45" customHeight="1" x14ac:dyDescent="0.3">
      <c r="A52" s="16">
        <v>41052300</v>
      </c>
      <c r="B52" s="24" t="s">
        <v>277</v>
      </c>
      <c r="C52" s="11">
        <f t="shared" ref="C52:C53" si="3">D52+E52</f>
        <v>47500</v>
      </c>
      <c r="D52" s="168">
        <v>47500</v>
      </c>
      <c r="E52" s="17">
        <v>0</v>
      </c>
      <c r="F52" s="17">
        <v>0</v>
      </c>
      <c r="I52" s="156"/>
    </row>
    <row r="53" spans="1:9" ht="40.9" customHeight="1" x14ac:dyDescent="0.3">
      <c r="A53" s="76">
        <v>41053900</v>
      </c>
      <c r="B53" s="24" t="s">
        <v>278</v>
      </c>
      <c r="C53" s="11">
        <f t="shared" si="3"/>
        <v>479000</v>
      </c>
      <c r="D53" s="168">
        <v>479000</v>
      </c>
      <c r="E53" s="17">
        <v>0</v>
      </c>
      <c r="F53" s="17">
        <v>0</v>
      </c>
      <c r="I53" s="156"/>
    </row>
    <row r="54" spans="1:9" ht="33" customHeight="1" x14ac:dyDescent="0.3">
      <c r="A54" s="25"/>
      <c r="B54" s="16" t="s">
        <v>19</v>
      </c>
      <c r="C54" s="11">
        <f>D54+E54</f>
        <v>331741260</v>
      </c>
      <c r="D54" s="17">
        <f>D42+D43</f>
        <v>331577500</v>
      </c>
      <c r="E54" s="17">
        <f>E42+E43</f>
        <v>163760</v>
      </c>
      <c r="F54" s="17">
        <f>F42+F43</f>
        <v>0</v>
      </c>
    </row>
    <row r="57" spans="1:9" x14ac:dyDescent="0.3">
      <c r="C57" s="26"/>
      <c r="D57" s="26"/>
      <c r="E57" s="27"/>
    </row>
    <row r="58" spans="1:9" hidden="1" x14ac:dyDescent="0.3">
      <c r="B58" s="3" t="s">
        <v>20</v>
      </c>
      <c r="C58" s="26"/>
      <c r="D58" s="26"/>
      <c r="E58" s="27" t="s">
        <v>21</v>
      </c>
    </row>
    <row r="59" spans="1:9" x14ac:dyDescent="0.3">
      <c r="C59" s="26"/>
      <c r="D59" s="26"/>
      <c r="E59" s="26"/>
    </row>
    <row r="62" spans="1:9" ht="16.5" customHeight="1" x14ac:dyDescent="0.3"/>
    <row r="95" hidden="1" x14ac:dyDescent="0.3"/>
  </sheetData>
  <mergeCells count="7"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72" t="s">
        <v>98</v>
      </c>
      <c r="F1" s="172"/>
      <c r="G1" s="41"/>
      <c r="H1" s="42"/>
      <c r="I1" s="42"/>
      <c r="J1" s="42"/>
    </row>
    <row r="2" spans="1:10" s="28" customFormat="1" ht="19.5" customHeight="1" x14ac:dyDescent="0.3">
      <c r="E2" s="176" t="s">
        <v>26</v>
      </c>
      <c r="F2" s="176"/>
      <c r="H2" s="43"/>
      <c r="I2" s="43"/>
      <c r="J2" s="43"/>
    </row>
    <row r="3" spans="1:10" s="28" customFormat="1" ht="20.100000000000001" customHeight="1" x14ac:dyDescent="0.3">
      <c r="E3" s="91" t="s">
        <v>103</v>
      </c>
      <c r="F3" s="91"/>
      <c r="H3" s="42"/>
      <c r="I3" s="42"/>
      <c r="J3" s="42"/>
    </row>
    <row r="4" spans="1:10" s="28" customFormat="1" ht="20.100000000000001" customHeight="1" x14ac:dyDescent="0.3">
      <c r="E4" s="91" t="s">
        <v>280</v>
      </c>
      <c r="F4" s="91"/>
      <c r="G4" s="42"/>
      <c r="H4" s="42"/>
      <c r="I4" s="42"/>
    </row>
    <row r="5" spans="1:10" s="28" customFormat="1" ht="43.5" customHeight="1" x14ac:dyDescent="0.3">
      <c r="A5" s="174" t="s">
        <v>39</v>
      </c>
      <c r="B5" s="174"/>
      <c r="C5" s="174"/>
      <c r="D5" s="174"/>
      <c r="E5" s="174"/>
      <c r="F5" s="174"/>
      <c r="G5" s="42"/>
      <c r="H5" s="42"/>
      <c r="I5" s="42"/>
    </row>
    <row r="6" spans="1:10" s="28" customFormat="1" ht="25.5" customHeight="1" x14ac:dyDescent="0.3">
      <c r="A6" s="175" t="s">
        <v>149</v>
      </c>
      <c r="B6" s="175"/>
      <c r="C6" s="175"/>
      <c r="D6" s="175"/>
      <c r="E6" s="175"/>
      <c r="F6" s="175"/>
      <c r="G6" s="44"/>
    </row>
    <row r="7" spans="1:10" x14ac:dyDescent="0.25">
      <c r="F7" s="33" t="s">
        <v>29</v>
      </c>
    </row>
    <row r="8" spans="1:10" ht="16.5" customHeight="1" x14ac:dyDescent="0.25">
      <c r="A8" s="169" t="s">
        <v>22</v>
      </c>
      <c r="B8" s="169" t="s">
        <v>40</v>
      </c>
      <c r="C8" s="169" t="s">
        <v>24</v>
      </c>
      <c r="D8" s="169" t="s">
        <v>2</v>
      </c>
      <c r="E8" s="169" t="s">
        <v>3</v>
      </c>
      <c r="F8" s="169"/>
    </row>
    <row r="9" spans="1:10" ht="37.5" x14ac:dyDescent="0.25">
      <c r="A9" s="169"/>
      <c r="B9" s="169"/>
      <c r="C9" s="169"/>
      <c r="D9" s="169"/>
      <c r="E9" s="9" t="s">
        <v>24</v>
      </c>
      <c r="F9" s="9" t="s">
        <v>25</v>
      </c>
    </row>
    <row r="10" spans="1:10" ht="30" customHeight="1" x14ac:dyDescent="0.25">
      <c r="A10" s="77">
        <v>200000</v>
      </c>
      <c r="B10" s="45" t="s">
        <v>30</v>
      </c>
      <c r="C10" s="107">
        <f>D10+E10</f>
        <v>1685854</v>
      </c>
      <c r="D10" s="107">
        <f>D11</f>
        <v>-130800</v>
      </c>
      <c r="E10" s="107">
        <f>E11</f>
        <v>1816654</v>
      </c>
      <c r="F10" s="107">
        <f>F11</f>
        <v>1816654</v>
      </c>
    </row>
    <row r="11" spans="1:10" ht="38.25" customHeight="1" x14ac:dyDescent="0.25">
      <c r="A11" s="77">
        <v>208000</v>
      </c>
      <c r="B11" s="45" t="s">
        <v>31</v>
      </c>
      <c r="C11" s="107">
        <f>C12-C13+C14</f>
        <v>1685854</v>
      </c>
      <c r="D11" s="107">
        <f>D12-D13+D14</f>
        <v>-130800</v>
      </c>
      <c r="E11" s="107">
        <f>E12-E13+E14</f>
        <v>1816654</v>
      </c>
      <c r="F11" s="107">
        <f>F12-F13+F14</f>
        <v>1816654</v>
      </c>
    </row>
    <row r="12" spans="1:10" ht="20.100000000000001" customHeight="1" x14ac:dyDescent="0.25">
      <c r="A12" s="77">
        <v>208100</v>
      </c>
      <c r="B12" s="45" t="s">
        <v>32</v>
      </c>
      <c r="C12" s="107">
        <f>D12+E12</f>
        <v>2743338.58</v>
      </c>
      <c r="D12" s="107">
        <v>2743338.58</v>
      </c>
      <c r="E12" s="107">
        <v>0</v>
      </c>
      <c r="F12" s="107">
        <v>0</v>
      </c>
    </row>
    <row r="13" spans="1:10" ht="20.100000000000001" customHeight="1" x14ac:dyDescent="0.25">
      <c r="A13" s="77">
        <v>208200</v>
      </c>
      <c r="B13" s="45" t="s">
        <v>33</v>
      </c>
      <c r="C13" s="107">
        <f>D13+E13</f>
        <v>1057484.58</v>
      </c>
      <c r="D13" s="107">
        <v>1057484.58</v>
      </c>
      <c r="E13" s="107">
        <v>0</v>
      </c>
      <c r="F13" s="107">
        <v>0</v>
      </c>
    </row>
    <row r="14" spans="1:10" ht="51" customHeight="1" x14ac:dyDescent="0.25">
      <c r="A14" s="77">
        <v>208400</v>
      </c>
      <c r="B14" s="45" t="s">
        <v>34</v>
      </c>
      <c r="C14" s="107">
        <f>D14+E14</f>
        <v>0</v>
      </c>
      <c r="D14" s="107">
        <f>-189000+-1286854+-291800+-49000</f>
        <v>-1816654</v>
      </c>
      <c r="E14" s="107">
        <f>F14</f>
        <v>1816654</v>
      </c>
      <c r="F14" s="107">
        <f>189000+1286854+291800+49000</f>
        <v>1816654</v>
      </c>
    </row>
    <row r="15" spans="1:10" ht="27.75" customHeight="1" x14ac:dyDescent="0.3">
      <c r="A15" s="177" t="s">
        <v>35</v>
      </c>
      <c r="B15" s="178"/>
      <c r="C15" s="107">
        <f>D15+E15</f>
        <v>1685854</v>
      </c>
      <c r="D15" s="107">
        <f>D10</f>
        <v>-130800</v>
      </c>
      <c r="E15" s="107">
        <f>E10</f>
        <v>1816654</v>
      </c>
      <c r="F15" s="107">
        <f>F10</f>
        <v>1816654</v>
      </c>
    </row>
    <row r="16" spans="1:10" ht="21" customHeight="1" x14ac:dyDescent="0.25">
      <c r="A16" s="77">
        <v>600000</v>
      </c>
      <c r="B16" s="45" t="s">
        <v>36</v>
      </c>
      <c r="C16" s="107">
        <f>D16+E16</f>
        <v>1685854</v>
      </c>
      <c r="D16" s="107">
        <f>D17</f>
        <v>-130800</v>
      </c>
      <c r="E16" s="107">
        <f>E17</f>
        <v>1816654</v>
      </c>
      <c r="F16" s="107">
        <f>F17</f>
        <v>1816654</v>
      </c>
    </row>
    <row r="17" spans="1:10" ht="20.100000000000001" customHeight="1" x14ac:dyDescent="0.25">
      <c r="A17" s="77">
        <v>602000</v>
      </c>
      <c r="B17" s="45" t="s">
        <v>37</v>
      </c>
      <c r="C17" s="107">
        <f>C18-C19+C20</f>
        <v>1685854</v>
      </c>
      <c r="D17" s="107">
        <f>D18-D19+D20</f>
        <v>-130800</v>
      </c>
      <c r="E17" s="107">
        <f>E18-E19+E20</f>
        <v>1816654</v>
      </c>
      <c r="F17" s="107">
        <f>F18-F19+F20</f>
        <v>1816654</v>
      </c>
    </row>
    <row r="18" spans="1:10" ht="19.5" customHeight="1" x14ac:dyDescent="0.25">
      <c r="A18" s="77">
        <v>602100</v>
      </c>
      <c r="B18" s="45" t="s">
        <v>32</v>
      </c>
      <c r="C18" s="107">
        <f>D18+E18</f>
        <v>2743338.58</v>
      </c>
      <c r="D18" s="107">
        <f>D12</f>
        <v>2743338.58</v>
      </c>
      <c r="E18" s="107">
        <v>0</v>
      </c>
      <c r="F18" s="107">
        <v>0</v>
      </c>
    </row>
    <row r="19" spans="1:10" ht="20.100000000000001" customHeight="1" x14ac:dyDescent="0.25">
      <c r="A19" s="77">
        <v>602200</v>
      </c>
      <c r="B19" s="45" t="s">
        <v>33</v>
      </c>
      <c r="C19" s="107">
        <f>D19+E19</f>
        <v>1057484.58</v>
      </c>
      <c r="D19" s="107">
        <f>D13</f>
        <v>1057484.58</v>
      </c>
      <c r="E19" s="107">
        <v>0</v>
      </c>
      <c r="F19" s="107">
        <v>0</v>
      </c>
    </row>
    <row r="20" spans="1:10" ht="49.5" customHeight="1" x14ac:dyDescent="0.25">
      <c r="A20" s="77">
        <v>602400</v>
      </c>
      <c r="B20" s="45" t="s">
        <v>34</v>
      </c>
      <c r="C20" s="107">
        <f>D20+E20</f>
        <v>0</v>
      </c>
      <c r="D20" s="107">
        <f>D14</f>
        <v>-1816654</v>
      </c>
      <c r="E20" s="107">
        <f>E14</f>
        <v>1816654</v>
      </c>
      <c r="F20" s="107">
        <f>F14</f>
        <v>1816654</v>
      </c>
    </row>
    <row r="21" spans="1:10" ht="28.5" customHeight="1" x14ac:dyDescent="0.3">
      <c r="A21" s="177" t="s">
        <v>38</v>
      </c>
      <c r="B21" s="178"/>
      <c r="C21" s="107">
        <f>D21+E21</f>
        <v>1685854</v>
      </c>
      <c r="D21" s="107">
        <f>D16</f>
        <v>-130800</v>
      </c>
      <c r="E21" s="107">
        <f>E16</f>
        <v>1816654</v>
      </c>
      <c r="F21" s="107">
        <f>F16</f>
        <v>1816654</v>
      </c>
    </row>
    <row r="24" spans="1:10" ht="18.75" customHeight="1" x14ac:dyDescent="0.3">
      <c r="A24" s="34"/>
      <c r="B24" s="35"/>
      <c r="C24" s="35"/>
      <c r="D24" s="36"/>
      <c r="E24" s="35"/>
      <c r="F24" s="35"/>
      <c r="G24" s="35"/>
      <c r="H24" s="34"/>
      <c r="J24" s="164"/>
    </row>
    <row r="25" spans="1:10" ht="18.75" customHeight="1" x14ac:dyDescent="0.25">
      <c r="B25" s="173"/>
      <c r="C25" s="173"/>
      <c r="D25" s="173"/>
      <c r="E25" s="173"/>
      <c r="F25" s="173"/>
      <c r="G25" s="173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view="pageBreakPreview" zoomScale="53" zoomScaleNormal="100" zoomScaleSheetLayoutView="53" zoomScalePageLayoutView="60" workbookViewId="0">
      <pane xSplit="4" ySplit="12" topLeftCell="E43" activePane="bottomRight" state="frozen"/>
      <selection pane="topRight" activeCell="E1" sqref="E1"/>
      <selection pane="bottomLeft" activeCell="A15" sqref="A15"/>
      <selection pane="bottomRight" activeCell="N5" sqref="N5"/>
    </sheetView>
  </sheetViews>
  <sheetFormatPr defaultColWidth="9.140625" defaultRowHeight="18.75" x14ac:dyDescent="0.3"/>
  <cols>
    <col min="1" max="1" width="17.42578125" style="113" customWidth="1"/>
    <col min="2" max="2" width="22" style="113" customWidth="1"/>
    <col min="3" max="3" width="18.5703125" style="48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12"/>
      <c r="B1" s="112"/>
      <c r="C1" s="64"/>
      <c r="N1" s="181" t="s">
        <v>249</v>
      </c>
      <c r="O1" s="181"/>
      <c r="P1" s="181"/>
    </row>
    <row r="2" spans="1:18" s="31" customFormat="1" ht="25.9" customHeight="1" x14ac:dyDescent="0.35">
      <c r="A2" s="112"/>
      <c r="B2" s="112"/>
      <c r="C2" s="64"/>
      <c r="F2" s="65"/>
      <c r="G2" s="65"/>
      <c r="H2" s="65"/>
      <c r="I2" s="65" t="s">
        <v>41</v>
      </c>
      <c r="N2" s="186" t="s">
        <v>26</v>
      </c>
      <c r="O2" s="186"/>
      <c r="P2" s="186"/>
      <c r="Q2" s="186"/>
    </row>
    <row r="3" spans="1:18" s="31" customFormat="1" ht="25.9" customHeight="1" x14ac:dyDescent="0.35">
      <c r="A3" s="112"/>
      <c r="B3" s="112"/>
      <c r="C3" s="64"/>
      <c r="F3" s="65"/>
      <c r="G3" s="65"/>
      <c r="H3" s="65"/>
      <c r="I3" s="65"/>
      <c r="N3" s="181" t="s">
        <v>103</v>
      </c>
      <c r="O3" s="181"/>
      <c r="P3" s="181"/>
      <c r="R3" s="40"/>
    </row>
    <row r="4" spans="1:18" s="31" customFormat="1" ht="25.9" customHeight="1" x14ac:dyDescent="0.35">
      <c r="A4" s="112"/>
      <c r="B4" s="112"/>
      <c r="C4" s="64"/>
      <c r="E4" s="65"/>
      <c r="F4" s="65"/>
      <c r="H4" s="65"/>
      <c r="I4" s="65"/>
      <c r="N4" s="182" t="s">
        <v>280</v>
      </c>
      <c r="O4" s="182"/>
      <c r="P4" s="182"/>
      <c r="Q4" s="65"/>
      <c r="R4" s="40"/>
    </row>
    <row r="5" spans="1:18" x14ac:dyDescent="0.3">
      <c r="E5" s="50"/>
      <c r="F5" s="49"/>
      <c r="H5" s="49"/>
      <c r="I5" s="49"/>
      <c r="L5" s="46"/>
      <c r="M5" s="46"/>
      <c r="N5" s="46"/>
      <c r="Q5" s="50"/>
    </row>
    <row r="6" spans="1:18" x14ac:dyDescent="0.3">
      <c r="E6" s="49"/>
      <c r="F6" s="49"/>
      <c r="G6" s="49"/>
      <c r="H6" s="49"/>
      <c r="I6" s="49"/>
      <c r="Q6" s="49"/>
    </row>
    <row r="7" spans="1:18" s="31" customFormat="1" ht="75" customHeight="1" x14ac:dyDescent="0.35">
      <c r="A7" s="183" t="s">
        <v>150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</row>
    <row r="8" spans="1:18" x14ac:dyDescent="0.3">
      <c r="N8" s="51"/>
      <c r="P8" s="48" t="s">
        <v>29</v>
      </c>
    </row>
    <row r="10" spans="1:18" s="37" customFormat="1" ht="27.75" customHeight="1" x14ac:dyDescent="0.25">
      <c r="A10" s="184" t="s">
        <v>50</v>
      </c>
      <c r="B10" s="184" t="s">
        <v>108</v>
      </c>
      <c r="C10" s="179" t="s">
        <v>109</v>
      </c>
      <c r="D10" s="180" t="s">
        <v>110</v>
      </c>
      <c r="E10" s="179" t="s">
        <v>2</v>
      </c>
      <c r="F10" s="179"/>
      <c r="G10" s="179"/>
      <c r="H10" s="179"/>
      <c r="I10" s="179"/>
      <c r="J10" s="179" t="s">
        <v>3</v>
      </c>
      <c r="K10" s="179"/>
      <c r="L10" s="179"/>
      <c r="M10" s="179"/>
      <c r="N10" s="179"/>
      <c r="O10" s="179"/>
      <c r="P10" s="179" t="s">
        <v>42</v>
      </c>
    </row>
    <row r="11" spans="1:18" s="37" customFormat="1" ht="35.25" customHeight="1" x14ac:dyDescent="0.25">
      <c r="A11" s="185"/>
      <c r="B11" s="185"/>
      <c r="C11" s="179"/>
      <c r="D11" s="180"/>
      <c r="E11" s="179" t="s">
        <v>24</v>
      </c>
      <c r="F11" s="179" t="s">
        <v>51</v>
      </c>
      <c r="G11" s="179" t="s">
        <v>43</v>
      </c>
      <c r="H11" s="179"/>
      <c r="I11" s="179" t="s">
        <v>52</v>
      </c>
      <c r="J11" s="179" t="s">
        <v>24</v>
      </c>
      <c r="K11" s="179" t="s">
        <v>51</v>
      </c>
      <c r="L11" s="179" t="s">
        <v>43</v>
      </c>
      <c r="M11" s="179"/>
      <c r="N11" s="179" t="s">
        <v>52</v>
      </c>
      <c r="O11" s="66" t="s">
        <v>43</v>
      </c>
      <c r="P11" s="179"/>
      <c r="Q11" s="179" t="s">
        <v>24</v>
      </c>
    </row>
    <row r="12" spans="1:18" s="37" customFormat="1" ht="54.75" customHeight="1" x14ac:dyDescent="0.25">
      <c r="A12" s="185"/>
      <c r="B12" s="185"/>
      <c r="C12" s="179"/>
      <c r="D12" s="180"/>
      <c r="E12" s="179"/>
      <c r="F12" s="179"/>
      <c r="G12" s="66" t="s">
        <v>44</v>
      </c>
      <c r="H12" s="66" t="s">
        <v>45</v>
      </c>
      <c r="I12" s="179"/>
      <c r="J12" s="179"/>
      <c r="K12" s="179"/>
      <c r="L12" s="66" t="s">
        <v>44</v>
      </c>
      <c r="M12" s="66" t="s">
        <v>45</v>
      </c>
      <c r="N12" s="179"/>
      <c r="O12" s="66" t="s">
        <v>46</v>
      </c>
      <c r="P12" s="179"/>
      <c r="Q12" s="179"/>
    </row>
    <row r="13" spans="1:18" s="46" customFormat="1" x14ac:dyDescent="0.3">
      <c r="A13" s="77">
        <v>1</v>
      </c>
      <c r="B13" s="77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2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  <c r="P13" s="52">
        <v>16</v>
      </c>
      <c r="Q13" s="52">
        <v>5</v>
      </c>
    </row>
    <row r="14" spans="1:18" ht="33.6" customHeight="1" x14ac:dyDescent="0.3">
      <c r="A14" s="23" t="s">
        <v>151</v>
      </c>
      <c r="B14" s="23"/>
      <c r="C14" s="23"/>
      <c r="D14" s="24" t="s">
        <v>47</v>
      </c>
      <c r="E14" s="54">
        <f>E15</f>
        <v>28800495</v>
      </c>
      <c r="F14" s="54">
        <f t="shared" ref="F14:O14" si="0">F15</f>
        <v>28800495</v>
      </c>
      <c r="G14" s="54">
        <f t="shared" si="0"/>
        <v>19072505</v>
      </c>
      <c r="H14" s="54">
        <f t="shared" si="0"/>
        <v>661665</v>
      </c>
      <c r="I14" s="54">
        <f t="shared" si="0"/>
        <v>0</v>
      </c>
      <c r="J14" s="54">
        <f t="shared" si="0"/>
        <v>1770214</v>
      </c>
      <c r="K14" s="54">
        <f t="shared" si="0"/>
        <v>2560</v>
      </c>
      <c r="L14" s="54">
        <f t="shared" si="0"/>
        <v>0</v>
      </c>
      <c r="M14" s="54">
        <f t="shared" si="0"/>
        <v>0</v>
      </c>
      <c r="N14" s="54">
        <f t="shared" si="0"/>
        <v>1767654</v>
      </c>
      <c r="O14" s="54">
        <f t="shared" si="0"/>
        <v>1767654</v>
      </c>
      <c r="P14" s="54">
        <f>E14+J14</f>
        <v>30570709</v>
      </c>
      <c r="Q14" s="54"/>
    </row>
    <row r="15" spans="1:18" ht="33.6" customHeight="1" x14ac:dyDescent="0.3">
      <c r="A15" s="23" t="s">
        <v>152</v>
      </c>
      <c r="B15" s="115"/>
      <c r="C15" s="23"/>
      <c r="D15" s="24" t="s">
        <v>47</v>
      </c>
      <c r="E15" s="54">
        <f>E16+E17+E18+E20+E23+E25+E26+E28+E30+E32+E33</f>
        <v>28800495</v>
      </c>
      <c r="F15" s="54">
        <f t="shared" ref="F15:P15" si="1">F16+F17+F18+F23+F20+F25+F26+F28+F30+F32+F33</f>
        <v>28800495</v>
      </c>
      <c r="G15" s="54">
        <f t="shared" si="1"/>
        <v>19072505</v>
      </c>
      <c r="H15" s="54">
        <f t="shared" si="1"/>
        <v>661665</v>
      </c>
      <c r="I15" s="54">
        <f t="shared" si="1"/>
        <v>0</v>
      </c>
      <c r="J15" s="54">
        <f t="shared" si="1"/>
        <v>1770214</v>
      </c>
      <c r="K15" s="54">
        <f t="shared" si="1"/>
        <v>2560</v>
      </c>
      <c r="L15" s="54">
        <f t="shared" si="1"/>
        <v>0</v>
      </c>
      <c r="M15" s="54">
        <f t="shared" si="1"/>
        <v>0</v>
      </c>
      <c r="N15" s="54">
        <f t="shared" si="1"/>
        <v>1767654</v>
      </c>
      <c r="O15" s="54">
        <f t="shared" si="1"/>
        <v>1767654</v>
      </c>
      <c r="P15" s="54">
        <f t="shared" si="1"/>
        <v>30570709</v>
      </c>
      <c r="Q15" s="54"/>
    </row>
    <row r="16" spans="1:18" ht="45" customHeight="1" x14ac:dyDescent="0.3">
      <c r="A16" s="23" t="s">
        <v>153</v>
      </c>
      <c r="B16" s="23" t="s">
        <v>154</v>
      </c>
      <c r="C16" s="23" t="s">
        <v>53</v>
      </c>
      <c r="D16" s="24" t="s">
        <v>155</v>
      </c>
      <c r="E16" s="54">
        <f>F16</f>
        <v>26266100</v>
      </c>
      <c r="F16" s="54">
        <f>25867100+109000+290000</f>
        <v>26266100</v>
      </c>
      <c r="G16" s="54">
        <v>18979430</v>
      </c>
      <c r="H16" s="54">
        <v>659115</v>
      </c>
      <c r="I16" s="54">
        <v>0</v>
      </c>
      <c r="J16" s="54">
        <f>K16+N16</f>
        <v>1286859</v>
      </c>
      <c r="K16" s="54">
        <v>5</v>
      </c>
      <c r="L16" s="54">
        <v>0</v>
      </c>
      <c r="M16" s="54">
        <v>0</v>
      </c>
      <c r="N16" s="54">
        <f>O16</f>
        <v>1286854</v>
      </c>
      <c r="O16" s="54">
        <v>1286854</v>
      </c>
      <c r="P16" s="54">
        <f t="shared" ref="P16:P60" si="2">E16+J16</f>
        <v>27552959</v>
      </c>
      <c r="Q16" s="122">
        <v>10116</v>
      </c>
    </row>
    <row r="17" spans="1:21" ht="45" customHeight="1" x14ac:dyDescent="0.3">
      <c r="A17" s="23" t="s">
        <v>206</v>
      </c>
      <c r="B17" s="23" t="s">
        <v>207</v>
      </c>
      <c r="C17" s="23" t="s">
        <v>208</v>
      </c>
      <c r="D17" s="24" t="s">
        <v>205</v>
      </c>
      <c r="E17" s="54">
        <f>F17</f>
        <v>77600</v>
      </c>
      <c r="F17" s="54">
        <v>77600</v>
      </c>
      <c r="G17" s="54">
        <v>0</v>
      </c>
      <c r="H17" s="54">
        <v>0</v>
      </c>
      <c r="I17" s="54">
        <v>0</v>
      </c>
      <c r="J17" s="54">
        <f>K17+N17</f>
        <v>0</v>
      </c>
      <c r="K17" s="54">
        <v>0</v>
      </c>
      <c r="L17" s="54">
        <v>0</v>
      </c>
      <c r="M17" s="54">
        <v>0</v>
      </c>
      <c r="N17" s="54">
        <f>O17</f>
        <v>0</v>
      </c>
      <c r="O17" s="54">
        <v>0</v>
      </c>
      <c r="P17" s="54">
        <f t="shared" si="2"/>
        <v>77600</v>
      </c>
      <c r="Q17" s="122"/>
    </row>
    <row r="18" spans="1:21" ht="34.15" customHeight="1" x14ac:dyDescent="0.3">
      <c r="A18" s="23" t="s">
        <v>156</v>
      </c>
      <c r="B18" s="116" t="s">
        <v>147</v>
      </c>
      <c r="C18" s="23"/>
      <c r="D18" s="121" t="s">
        <v>111</v>
      </c>
      <c r="E18" s="54">
        <f>E19</f>
        <v>112300</v>
      </c>
      <c r="F18" s="54">
        <f t="shared" ref="F18:O18" si="3">F19</f>
        <v>112300</v>
      </c>
      <c r="G18" s="54">
        <f t="shared" si="3"/>
        <v>0</v>
      </c>
      <c r="H18" s="54">
        <f t="shared" si="3"/>
        <v>0</v>
      </c>
      <c r="I18" s="54">
        <f t="shared" si="3"/>
        <v>0</v>
      </c>
      <c r="J18" s="54">
        <f t="shared" si="3"/>
        <v>0</v>
      </c>
      <c r="K18" s="54">
        <f t="shared" si="3"/>
        <v>0</v>
      </c>
      <c r="L18" s="54">
        <f t="shared" si="3"/>
        <v>0</v>
      </c>
      <c r="M18" s="54">
        <f t="shared" si="3"/>
        <v>0</v>
      </c>
      <c r="N18" s="54">
        <f t="shared" si="3"/>
        <v>0</v>
      </c>
      <c r="O18" s="54">
        <f t="shared" si="3"/>
        <v>0</v>
      </c>
      <c r="P18" s="54">
        <f t="shared" si="2"/>
        <v>112300</v>
      </c>
      <c r="Q18" s="122"/>
    </row>
    <row r="19" spans="1:21" ht="34.15" customHeight="1" x14ac:dyDescent="0.3">
      <c r="A19" s="23" t="s">
        <v>157</v>
      </c>
      <c r="B19" s="116" t="s">
        <v>113</v>
      </c>
      <c r="C19" s="23" t="s">
        <v>55</v>
      </c>
      <c r="D19" s="121" t="s">
        <v>112</v>
      </c>
      <c r="E19" s="54">
        <f>F19</f>
        <v>112300</v>
      </c>
      <c r="F19" s="54">
        <v>112300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f t="shared" si="2"/>
        <v>112300</v>
      </c>
      <c r="Q19" s="122">
        <v>90802</v>
      </c>
    </row>
    <row r="20" spans="1:21" ht="34.15" customHeight="1" x14ac:dyDescent="0.3">
      <c r="A20" s="23" t="s">
        <v>158</v>
      </c>
      <c r="B20" s="23" t="s">
        <v>159</v>
      </c>
      <c r="C20" s="23"/>
      <c r="D20" s="84" t="s">
        <v>114</v>
      </c>
      <c r="E20" s="54">
        <f>E21+E22</f>
        <v>29050</v>
      </c>
      <c r="F20" s="54">
        <f t="shared" ref="F20:O20" si="4">F21+F22</f>
        <v>29050</v>
      </c>
      <c r="G20" s="54">
        <f t="shared" si="4"/>
        <v>0</v>
      </c>
      <c r="H20" s="54">
        <f t="shared" si="4"/>
        <v>0</v>
      </c>
      <c r="I20" s="54">
        <f t="shared" si="4"/>
        <v>0</v>
      </c>
      <c r="J20" s="54">
        <f t="shared" si="4"/>
        <v>0</v>
      </c>
      <c r="K20" s="54">
        <f t="shared" si="4"/>
        <v>0</v>
      </c>
      <c r="L20" s="54">
        <f t="shared" si="4"/>
        <v>0</v>
      </c>
      <c r="M20" s="54">
        <f t="shared" si="4"/>
        <v>0</v>
      </c>
      <c r="N20" s="54">
        <f t="shared" si="4"/>
        <v>0</v>
      </c>
      <c r="O20" s="54">
        <f t="shared" si="4"/>
        <v>0</v>
      </c>
      <c r="P20" s="54">
        <f>E20+J20</f>
        <v>29050</v>
      </c>
      <c r="Q20" s="122"/>
      <c r="U20" s="14">
        <f>P61-P16-P17-P28-P30-P32-P33</f>
        <v>303305000</v>
      </c>
    </row>
    <row r="21" spans="1:21" ht="45" customHeight="1" x14ac:dyDescent="0.3">
      <c r="A21" s="23" t="s">
        <v>161</v>
      </c>
      <c r="B21" s="23" t="s">
        <v>163</v>
      </c>
      <c r="C21" s="23" t="s">
        <v>55</v>
      </c>
      <c r="D21" s="121" t="s">
        <v>115</v>
      </c>
      <c r="E21" s="54">
        <f>F21</f>
        <v>7250</v>
      </c>
      <c r="F21" s="54">
        <v>7250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f>E21+J21</f>
        <v>7250</v>
      </c>
      <c r="Q21" s="122">
        <v>91104</v>
      </c>
    </row>
    <row r="22" spans="1:21" ht="34.15" customHeight="1" x14ac:dyDescent="0.3">
      <c r="A22" s="23" t="s">
        <v>162</v>
      </c>
      <c r="B22" s="23" t="s">
        <v>164</v>
      </c>
      <c r="C22" s="23" t="s">
        <v>55</v>
      </c>
      <c r="D22" s="121" t="s">
        <v>116</v>
      </c>
      <c r="E22" s="54">
        <f>F22</f>
        <v>21800</v>
      </c>
      <c r="F22" s="54">
        <v>21800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f>E22+J22</f>
        <v>21800</v>
      </c>
      <c r="Q22" s="122">
        <v>91107</v>
      </c>
    </row>
    <row r="23" spans="1:21" ht="34.15" customHeight="1" x14ac:dyDescent="0.3">
      <c r="A23" s="23" t="s">
        <v>165</v>
      </c>
      <c r="B23" s="23" t="s">
        <v>148</v>
      </c>
      <c r="C23" s="23"/>
      <c r="D23" s="136" t="s">
        <v>141</v>
      </c>
      <c r="E23" s="54">
        <f>E24</f>
        <v>18300</v>
      </c>
      <c r="F23" s="54">
        <f t="shared" ref="F23:P23" si="5">F24</f>
        <v>18300</v>
      </c>
      <c r="G23" s="54">
        <f t="shared" si="5"/>
        <v>0</v>
      </c>
      <c r="H23" s="54">
        <f t="shared" si="5"/>
        <v>0</v>
      </c>
      <c r="I23" s="54">
        <f t="shared" si="5"/>
        <v>0</v>
      </c>
      <c r="J23" s="54">
        <f t="shared" si="5"/>
        <v>0</v>
      </c>
      <c r="K23" s="54">
        <f t="shared" si="5"/>
        <v>0</v>
      </c>
      <c r="L23" s="54">
        <f t="shared" si="5"/>
        <v>0</v>
      </c>
      <c r="M23" s="54">
        <f t="shared" si="5"/>
        <v>0</v>
      </c>
      <c r="N23" s="54">
        <f t="shared" si="5"/>
        <v>0</v>
      </c>
      <c r="O23" s="54">
        <f t="shared" si="5"/>
        <v>0</v>
      </c>
      <c r="P23" s="54">
        <f t="shared" si="5"/>
        <v>18300</v>
      </c>
      <c r="Q23" s="122"/>
    </row>
    <row r="24" spans="1:21" ht="34.15" customHeight="1" x14ac:dyDescent="0.3">
      <c r="A24" s="23" t="s">
        <v>160</v>
      </c>
      <c r="B24" s="77">
        <v>3133</v>
      </c>
      <c r="C24" s="77">
        <v>1040</v>
      </c>
      <c r="D24" s="136" t="s">
        <v>142</v>
      </c>
      <c r="E24" s="54">
        <f>F24</f>
        <v>18300</v>
      </c>
      <c r="F24" s="54">
        <v>18300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f t="shared" si="2"/>
        <v>18300</v>
      </c>
      <c r="Q24" s="122">
        <v>91103</v>
      </c>
    </row>
    <row r="25" spans="1:21" ht="34.15" customHeight="1" x14ac:dyDescent="0.3">
      <c r="A25" s="119" t="s">
        <v>241</v>
      </c>
      <c r="B25" s="119" t="s">
        <v>242</v>
      </c>
      <c r="C25" s="119" t="s">
        <v>101</v>
      </c>
      <c r="D25" s="24" t="s">
        <v>102</v>
      </c>
      <c r="E25" s="54">
        <f>F25</f>
        <v>113550</v>
      </c>
      <c r="F25" s="54">
        <v>113550</v>
      </c>
      <c r="G25" s="54">
        <v>93075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f t="shared" si="2"/>
        <v>113550</v>
      </c>
      <c r="Q25" s="122">
        <v>90501</v>
      </c>
    </row>
    <row r="26" spans="1:21" ht="34.15" customHeight="1" x14ac:dyDescent="0.3">
      <c r="A26" s="119" t="s">
        <v>243</v>
      </c>
      <c r="B26" s="116" t="s">
        <v>244</v>
      </c>
      <c r="C26" s="119"/>
      <c r="D26" s="59" t="s">
        <v>170</v>
      </c>
      <c r="E26" s="54">
        <f>E27</f>
        <v>175395</v>
      </c>
      <c r="F26" s="54">
        <f t="shared" ref="F26:P26" si="6">F27</f>
        <v>175395</v>
      </c>
      <c r="G26" s="54">
        <f t="shared" si="6"/>
        <v>0</v>
      </c>
      <c r="H26" s="54">
        <f t="shared" si="6"/>
        <v>0</v>
      </c>
      <c r="I26" s="54">
        <f t="shared" si="6"/>
        <v>0</v>
      </c>
      <c r="J26" s="54">
        <f t="shared" si="6"/>
        <v>0</v>
      </c>
      <c r="K26" s="54">
        <f t="shared" si="6"/>
        <v>0</v>
      </c>
      <c r="L26" s="54">
        <f t="shared" si="6"/>
        <v>0</v>
      </c>
      <c r="M26" s="54">
        <f t="shared" si="6"/>
        <v>0</v>
      </c>
      <c r="N26" s="54">
        <f t="shared" si="6"/>
        <v>0</v>
      </c>
      <c r="O26" s="54">
        <f t="shared" si="6"/>
        <v>0</v>
      </c>
      <c r="P26" s="54">
        <f t="shared" si="6"/>
        <v>175395</v>
      </c>
      <c r="Q26" s="122">
        <v>90412</v>
      </c>
    </row>
    <row r="27" spans="1:21" ht="34.15" customHeight="1" x14ac:dyDescent="0.3">
      <c r="A27" s="119" t="s">
        <v>245</v>
      </c>
      <c r="B27" s="76">
        <v>3242</v>
      </c>
      <c r="C27" s="76">
        <v>1090</v>
      </c>
      <c r="D27" s="60" t="s">
        <v>246</v>
      </c>
      <c r="E27" s="54">
        <f>F27</f>
        <v>175395</v>
      </c>
      <c r="F27" s="54">
        <v>175395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f t="shared" si="2"/>
        <v>175395</v>
      </c>
      <c r="Q27" s="122"/>
    </row>
    <row r="28" spans="1:21" ht="34.15" customHeight="1" x14ac:dyDescent="0.3">
      <c r="A28" s="119" t="s">
        <v>171</v>
      </c>
      <c r="B28" s="76">
        <v>4080</v>
      </c>
      <c r="C28" s="76"/>
      <c r="D28" s="60" t="s">
        <v>173</v>
      </c>
      <c r="E28" s="54">
        <f>E29</f>
        <v>92600</v>
      </c>
      <c r="F28" s="54">
        <f t="shared" ref="F28:O28" si="7">F29</f>
        <v>92600</v>
      </c>
      <c r="G28" s="54">
        <f t="shared" si="7"/>
        <v>0</v>
      </c>
      <c r="H28" s="54">
        <f t="shared" si="7"/>
        <v>0</v>
      </c>
      <c r="I28" s="54">
        <f t="shared" si="7"/>
        <v>0</v>
      </c>
      <c r="J28" s="54">
        <f t="shared" si="7"/>
        <v>0</v>
      </c>
      <c r="K28" s="54">
        <f t="shared" si="7"/>
        <v>0</v>
      </c>
      <c r="L28" s="54">
        <f t="shared" si="7"/>
        <v>0</v>
      </c>
      <c r="M28" s="54">
        <f t="shared" si="7"/>
        <v>0</v>
      </c>
      <c r="N28" s="54">
        <f t="shared" si="7"/>
        <v>0</v>
      </c>
      <c r="O28" s="54">
        <f t="shared" si="7"/>
        <v>0</v>
      </c>
      <c r="P28" s="54">
        <f>P29</f>
        <v>92600</v>
      </c>
      <c r="Q28" s="54">
        <f>Q29</f>
        <v>0</v>
      </c>
    </row>
    <row r="29" spans="1:21" ht="34.15" customHeight="1" x14ac:dyDescent="0.3">
      <c r="A29" s="119" t="s">
        <v>247</v>
      </c>
      <c r="B29" s="76">
        <v>4082</v>
      </c>
      <c r="C29" s="119" t="s">
        <v>100</v>
      </c>
      <c r="D29" s="60" t="s">
        <v>248</v>
      </c>
      <c r="E29" s="54">
        <f>F29</f>
        <v>92600</v>
      </c>
      <c r="F29" s="54">
        <v>92600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f t="shared" si="2"/>
        <v>92600</v>
      </c>
      <c r="Q29" s="122"/>
    </row>
    <row r="30" spans="1:21" ht="34.15" customHeight="1" x14ac:dyDescent="0.3">
      <c r="A30" s="23" t="s">
        <v>174</v>
      </c>
      <c r="B30" s="23" t="s">
        <v>175</v>
      </c>
      <c r="C30" s="23"/>
      <c r="D30" s="121" t="s">
        <v>178</v>
      </c>
      <c r="E30" s="54">
        <f>E31</f>
        <v>45600</v>
      </c>
      <c r="F30" s="54">
        <f t="shared" ref="F30:O30" si="8">F31</f>
        <v>45600</v>
      </c>
      <c r="G30" s="54">
        <f t="shared" si="8"/>
        <v>0</v>
      </c>
      <c r="H30" s="54">
        <f t="shared" si="8"/>
        <v>0</v>
      </c>
      <c r="I30" s="54">
        <f t="shared" si="8"/>
        <v>0</v>
      </c>
      <c r="J30" s="54">
        <f t="shared" si="8"/>
        <v>0</v>
      </c>
      <c r="K30" s="54">
        <f t="shared" si="8"/>
        <v>0</v>
      </c>
      <c r="L30" s="54">
        <f t="shared" si="8"/>
        <v>0</v>
      </c>
      <c r="M30" s="54">
        <f t="shared" si="8"/>
        <v>0</v>
      </c>
      <c r="N30" s="54">
        <f t="shared" si="8"/>
        <v>0</v>
      </c>
      <c r="O30" s="54">
        <f t="shared" si="8"/>
        <v>0</v>
      </c>
      <c r="P30" s="54">
        <f t="shared" si="2"/>
        <v>45600</v>
      </c>
      <c r="Q30" s="122"/>
    </row>
    <row r="31" spans="1:21" ht="64.900000000000006" customHeight="1" x14ac:dyDescent="0.3">
      <c r="A31" s="23" t="s">
        <v>176</v>
      </c>
      <c r="B31" s="115" t="s">
        <v>177</v>
      </c>
      <c r="C31" s="23" t="s">
        <v>56</v>
      </c>
      <c r="D31" s="22" t="s">
        <v>179</v>
      </c>
      <c r="E31" s="54">
        <f>F31</f>
        <v>45600</v>
      </c>
      <c r="F31" s="54">
        <v>45600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f t="shared" si="2"/>
        <v>45600</v>
      </c>
      <c r="Q31" s="122">
        <v>130102</v>
      </c>
    </row>
    <row r="32" spans="1:21" ht="34.15" customHeight="1" x14ac:dyDescent="0.3">
      <c r="A32" s="23" t="s">
        <v>180</v>
      </c>
      <c r="B32" s="115" t="s">
        <v>181</v>
      </c>
      <c r="C32" s="23" t="s">
        <v>117</v>
      </c>
      <c r="D32" s="55" t="s">
        <v>182</v>
      </c>
      <c r="E32" s="54">
        <f>F32</f>
        <v>1867000</v>
      </c>
      <c r="F32" s="54">
        <f>1868800-189000+187200</f>
        <v>1867000</v>
      </c>
      <c r="G32" s="54">
        <v>0</v>
      </c>
      <c r="H32" s="54">
        <v>2550</v>
      </c>
      <c r="I32" s="54">
        <v>0</v>
      </c>
      <c r="J32" s="54">
        <f>K32+N32</f>
        <v>483355</v>
      </c>
      <c r="K32" s="54">
        <v>2555</v>
      </c>
      <c r="L32" s="54">
        <v>0</v>
      </c>
      <c r="M32" s="54">
        <v>0</v>
      </c>
      <c r="N32" s="54">
        <f>O32</f>
        <v>480800</v>
      </c>
      <c r="O32" s="54">
        <f>189000+291800</f>
        <v>480800</v>
      </c>
      <c r="P32" s="54">
        <f t="shared" si="2"/>
        <v>2350355</v>
      </c>
      <c r="Q32" s="122">
        <v>100203</v>
      </c>
    </row>
    <row r="33" spans="1:17" ht="34.15" customHeight="1" x14ac:dyDescent="0.3">
      <c r="A33" s="23" t="s">
        <v>183</v>
      </c>
      <c r="B33" s="117" t="s">
        <v>184</v>
      </c>
      <c r="C33" s="23" t="s">
        <v>185</v>
      </c>
      <c r="D33" s="84" t="s">
        <v>186</v>
      </c>
      <c r="E33" s="54">
        <f>F33</f>
        <v>3000</v>
      </c>
      <c r="F33" s="54">
        <v>3000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f t="shared" si="2"/>
        <v>3000</v>
      </c>
      <c r="Q33" s="122">
        <v>250404</v>
      </c>
    </row>
    <row r="34" spans="1:17" s="123" customFormat="1" ht="45" customHeight="1" x14ac:dyDescent="0.2">
      <c r="A34" s="23" t="s">
        <v>187</v>
      </c>
      <c r="B34" s="23"/>
      <c r="C34" s="23"/>
      <c r="D34" s="152" t="s">
        <v>48</v>
      </c>
      <c r="E34" s="54">
        <f>E35</f>
        <v>302646205</v>
      </c>
      <c r="F34" s="54">
        <f t="shared" ref="F34:O34" si="9">F35</f>
        <v>295888585</v>
      </c>
      <c r="G34" s="54">
        <f t="shared" si="9"/>
        <v>5967935</v>
      </c>
      <c r="H34" s="54">
        <f t="shared" si="9"/>
        <v>313560</v>
      </c>
      <c r="I34" s="54">
        <f t="shared" si="9"/>
        <v>0</v>
      </c>
      <c r="J34" s="54">
        <f t="shared" si="9"/>
        <v>210200</v>
      </c>
      <c r="K34" s="54">
        <f t="shared" si="9"/>
        <v>161200</v>
      </c>
      <c r="L34" s="54">
        <f t="shared" si="9"/>
        <v>127455</v>
      </c>
      <c r="M34" s="54">
        <f t="shared" si="9"/>
        <v>4255</v>
      </c>
      <c r="N34" s="54">
        <f t="shared" si="9"/>
        <v>49000</v>
      </c>
      <c r="O34" s="54">
        <f t="shared" si="9"/>
        <v>49000</v>
      </c>
      <c r="P34" s="54">
        <f t="shared" si="2"/>
        <v>302856405</v>
      </c>
      <c r="Q34" s="122"/>
    </row>
    <row r="35" spans="1:17" s="123" customFormat="1" ht="45" customHeight="1" x14ac:dyDescent="0.2">
      <c r="A35" s="23" t="s">
        <v>188</v>
      </c>
      <c r="B35" s="23"/>
      <c r="C35" s="23"/>
      <c r="D35" s="152" t="s">
        <v>48</v>
      </c>
      <c r="E35" s="54">
        <f>E36+E38+E41+E49+E55+E57+E58+E59</f>
        <v>302646205</v>
      </c>
      <c r="F35" s="54">
        <f t="shared" ref="F35:P35" si="10">F36+F38+F41+F50+F55+F57+F58+F59</f>
        <v>295888585</v>
      </c>
      <c r="G35" s="54">
        <f t="shared" si="10"/>
        <v>5967935</v>
      </c>
      <c r="H35" s="54">
        <f t="shared" si="10"/>
        <v>313560</v>
      </c>
      <c r="I35" s="54">
        <f t="shared" si="10"/>
        <v>0</v>
      </c>
      <c r="J35" s="54">
        <f t="shared" si="10"/>
        <v>210200</v>
      </c>
      <c r="K35" s="54">
        <f t="shared" si="10"/>
        <v>161200</v>
      </c>
      <c r="L35" s="54">
        <f t="shared" si="10"/>
        <v>127455</v>
      </c>
      <c r="M35" s="54">
        <f t="shared" si="10"/>
        <v>4255</v>
      </c>
      <c r="N35" s="54">
        <f t="shared" si="10"/>
        <v>49000</v>
      </c>
      <c r="O35" s="54">
        <f t="shared" si="10"/>
        <v>49000</v>
      </c>
      <c r="P35" s="54">
        <f t="shared" si="10"/>
        <v>317734405</v>
      </c>
      <c r="Q35" s="122"/>
    </row>
    <row r="36" spans="1:17" s="123" customFormat="1" ht="77.45" customHeight="1" x14ac:dyDescent="0.2">
      <c r="A36" s="23" t="s">
        <v>216</v>
      </c>
      <c r="B36" s="23" t="s">
        <v>217</v>
      </c>
      <c r="C36" s="23"/>
      <c r="D36" s="153" t="s">
        <v>218</v>
      </c>
      <c r="E36" s="126">
        <f>E37</f>
        <v>153374100</v>
      </c>
      <c r="F36" s="126">
        <f t="shared" ref="F36:P36" si="11">F37</f>
        <v>153374100</v>
      </c>
      <c r="G36" s="126">
        <f t="shared" si="11"/>
        <v>0</v>
      </c>
      <c r="H36" s="126">
        <f t="shared" si="11"/>
        <v>0</v>
      </c>
      <c r="I36" s="126">
        <f t="shared" si="11"/>
        <v>0</v>
      </c>
      <c r="J36" s="126">
        <f t="shared" si="11"/>
        <v>0</v>
      </c>
      <c r="K36" s="126">
        <f t="shared" si="11"/>
        <v>0</v>
      </c>
      <c r="L36" s="126">
        <f t="shared" si="11"/>
        <v>0</v>
      </c>
      <c r="M36" s="126">
        <f t="shared" si="11"/>
        <v>0</v>
      </c>
      <c r="N36" s="126">
        <f t="shared" si="11"/>
        <v>0</v>
      </c>
      <c r="O36" s="126">
        <f t="shared" si="11"/>
        <v>0</v>
      </c>
      <c r="P36" s="126">
        <f t="shared" si="11"/>
        <v>153374100</v>
      </c>
      <c r="Q36" s="122"/>
    </row>
    <row r="37" spans="1:17" s="123" customFormat="1" ht="45" customHeight="1" x14ac:dyDescent="0.2">
      <c r="A37" s="23" t="s">
        <v>219</v>
      </c>
      <c r="B37" s="23" t="s">
        <v>220</v>
      </c>
      <c r="C37" s="23" t="s">
        <v>221</v>
      </c>
      <c r="D37" s="153" t="s">
        <v>222</v>
      </c>
      <c r="E37" s="126">
        <f>F37</f>
        <v>153374100</v>
      </c>
      <c r="F37" s="54">
        <f>143374100+10000000</f>
        <v>153374100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f>E37+J37</f>
        <v>153374100</v>
      </c>
      <c r="Q37" s="122"/>
    </row>
    <row r="38" spans="1:17" s="123" customFormat="1" ht="45" customHeight="1" x14ac:dyDescent="0.2">
      <c r="A38" s="23" t="s">
        <v>223</v>
      </c>
      <c r="B38" s="23" t="s">
        <v>224</v>
      </c>
      <c r="C38" s="23"/>
      <c r="D38" s="153" t="s">
        <v>230</v>
      </c>
      <c r="E38" s="126">
        <f>E39+E40</f>
        <v>295600</v>
      </c>
      <c r="F38" s="126">
        <f t="shared" ref="F38:P38" si="12">F39+F40</f>
        <v>295600</v>
      </c>
      <c r="G38" s="126">
        <f t="shared" si="12"/>
        <v>0</v>
      </c>
      <c r="H38" s="126">
        <f t="shared" si="12"/>
        <v>0</v>
      </c>
      <c r="I38" s="126">
        <f t="shared" si="12"/>
        <v>0</v>
      </c>
      <c r="J38" s="126">
        <f t="shared" si="12"/>
        <v>0</v>
      </c>
      <c r="K38" s="126">
        <f t="shared" si="12"/>
        <v>0</v>
      </c>
      <c r="L38" s="126">
        <f t="shared" si="12"/>
        <v>0</v>
      </c>
      <c r="M38" s="126">
        <f t="shared" si="12"/>
        <v>0</v>
      </c>
      <c r="N38" s="126">
        <f t="shared" si="12"/>
        <v>0</v>
      </c>
      <c r="O38" s="126">
        <f t="shared" si="12"/>
        <v>0</v>
      </c>
      <c r="P38" s="126">
        <f t="shared" si="12"/>
        <v>295600</v>
      </c>
      <c r="Q38" s="122"/>
    </row>
    <row r="39" spans="1:17" s="123" customFormat="1" ht="64.900000000000006" customHeight="1" x14ac:dyDescent="0.2">
      <c r="A39" s="23" t="s">
        <v>225</v>
      </c>
      <c r="B39" s="23" t="s">
        <v>226</v>
      </c>
      <c r="C39" s="23" t="s">
        <v>227</v>
      </c>
      <c r="D39" s="153" t="s">
        <v>231</v>
      </c>
      <c r="E39" s="126">
        <f>F39</f>
        <v>47060</v>
      </c>
      <c r="F39" s="54">
        <v>47060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f>E39+J39</f>
        <v>47060</v>
      </c>
      <c r="Q39" s="122"/>
    </row>
    <row r="40" spans="1:17" s="123" customFormat="1" ht="64.900000000000006" customHeight="1" x14ac:dyDescent="0.2">
      <c r="A40" s="23" t="s">
        <v>228</v>
      </c>
      <c r="B40" s="23" t="s">
        <v>229</v>
      </c>
      <c r="C40" s="23" t="s">
        <v>221</v>
      </c>
      <c r="D40" s="153" t="s">
        <v>232</v>
      </c>
      <c r="E40" s="126">
        <f>F40</f>
        <v>248540</v>
      </c>
      <c r="F40" s="54">
        <v>248540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f>E40+J40</f>
        <v>248540</v>
      </c>
      <c r="Q40" s="122"/>
    </row>
    <row r="41" spans="1:17" ht="48" customHeight="1" x14ac:dyDescent="0.3">
      <c r="A41" s="23" t="s">
        <v>189</v>
      </c>
      <c r="B41" s="118" t="s">
        <v>146</v>
      </c>
      <c r="C41" s="23"/>
      <c r="D41" s="159" t="s">
        <v>250</v>
      </c>
      <c r="E41" s="54">
        <f>E42+E43+E44+E45+E46+E47+E48</f>
        <v>116354580</v>
      </c>
      <c r="F41" s="54">
        <f t="shared" ref="F41:O41" si="13">F42+F43+F44+F45+F46+F47+F48</f>
        <v>116354580</v>
      </c>
      <c r="G41" s="54">
        <f t="shared" si="13"/>
        <v>0</v>
      </c>
      <c r="H41" s="54">
        <f t="shared" si="13"/>
        <v>0</v>
      </c>
      <c r="I41" s="54">
        <f t="shared" si="13"/>
        <v>0</v>
      </c>
      <c r="J41" s="54">
        <f t="shared" si="13"/>
        <v>0</v>
      </c>
      <c r="K41" s="54">
        <f t="shared" si="13"/>
        <v>0</v>
      </c>
      <c r="L41" s="54">
        <f t="shared" si="13"/>
        <v>0</v>
      </c>
      <c r="M41" s="54">
        <f t="shared" si="13"/>
        <v>0</v>
      </c>
      <c r="N41" s="54">
        <f t="shared" si="13"/>
        <v>0</v>
      </c>
      <c r="O41" s="54">
        <f t="shared" si="13"/>
        <v>0</v>
      </c>
      <c r="P41" s="54">
        <f t="shared" ref="P41" si="14">P42+P43+P44+P45+P46+P47+P48+P49</f>
        <v>137990200</v>
      </c>
      <c r="Q41" s="54"/>
    </row>
    <row r="42" spans="1:17" ht="34.15" customHeight="1" x14ac:dyDescent="0.3">
      <c r="A42" s="23" t="s">
        <v>190</v>
      </c>
      <c r="B42" s="115" t="s">
        <v>118</v>
      </c>
      <c r="C42" s="157" t="s">
        <v>55</v>
      </c>
      <c r="D42" s="24" t="s">
        <v>124</v>
      </c>
      <c r="E42" s="158">
        <f>F42</f>
        <v>1067000</v>
      </c>
      <c r="F42" s="54">
        <v>1067000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f t="shared" si="2"/>
        <v>1067000</v>
      </c>
      <c r="Q42" s="58" t="s">
        <v>130</v>
      </c>
    </row>
    <row r="43" spans="1:17" ht="34.15" customHeight="1" x14ac:dyDescent="0.3">
      <c r="A43" s="23" t="s">
        <v>251</v>
      </c>
      <c r="B43" s="115" t="s">
        <v>258</v>
      </c>
      <c r="C43" s="157" t="s">
        <v>55</v>
      </c>
      <c r="D43" s="160" t="s">
        <v>129</v>
      </c>
      <c r="E43" s="158">
        <f t="shared" ref="E43:E54" si="15">F43</f>
        <v>165120</v>
      </c>
      <c r="F43" s="54">
        <v>165120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f t="shared" si="2"/>
        <v>165120</v>
      </c>
      <c r="Q43" s="58" t="s">
        <v>131</v>
      </c>
    </row>
    <row r="44" spans="1:17" ht="45" customHeight="1" x14ac:dyDescent="0.3">
      <c r="A44" s="23" t="s">
        <v>191</v>
      </c>
      <c r="B44" s="115" t="s">
        <v>119</v>
      </c>
      <c r="C44" s="157" t="s">
        <v>55</v>
      </c>
      <c r="D44" s="24" t="s">
        <v>125</v>
      </c>
      <c r="E44" s="158">
        <f t="shared" si="15"/>
        <v>62804550</v>
      </c>
      <c r="F44" s="54">
        <v>62804550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f t="shared" si="2"/>
        <v>62804550</v>
      </c>
      <c r="Q44" s="58" t="s">
        <v>132</v>
      </c>
    </row>
    <row r="45" spans="1:17" ht="34.15" customHeight="1" x14ac:dyDescent="0.3">
      <c r="A45" s="23" t="s">
        <v>192</v>
      </c>
      <c r="B45" s="115" t="s">
        <v>120</v>
      </c>
      <c r="C45" s="157" t="s">
        <v>55</v>
      </c>
      <c r="D45" s="24" t="s">
        <v>126</v>
      </c>
      <c r="E45" s="158">
        <f t="shared" si="15"/>
        <v>7697700</v>
      </c>
      <c r="F45" s="54">
        <v>7697700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f t="shared" si="2"/>
        <v>7697700</v>
      </c>
      <c r="Q45" s="58" t="s">
        <v>133</v>
      </c>
    </row>
    <row r="46" spans="1:17" ht="34.15" customHeight="1" x14ac:dyDescent="0.3">
      <c r="A46" s="23" t="s">
        <v>193</v>
      </c>
      <c r="B46" s="115" t="s">
        <v>121</v>
      </c>
      <c r="C46" s="157" t="s">
        <v>55</v>
      </c>
      <c r="D46" s="24" t="s">
        <v>127</v>
      </c>
      <c r="E46" s="158">
        <f t="shared" si="15"/>
        <v>24435720</v>
      </c>
      <c r="F46" s="54">
        <v>24435720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f t="shared" si="2"/>
        <v>24435720</v>
      </c>
      <c r="Q46" s="57" t="s">
        <v>134</v>
      </c>
    </row>
    <row r="47" spans="1:17" ht="34.15" customHeight="1" x14ac:dyDescent="0.3">
      <c r="A47" s="23" t="s">
        <v>194</v>
      </c>
      <c r="B47" s="115" t="s">
        <v>122</v>
      </c>
      <c r="C47" s="157" t="s">
        <v>55</v>
      </c>
      <c r="D47" s="24" t="s">
        <v>128</v>
      </c>
      <c r="E47" s="158">
        <f t="shared" si="15"/>
        <v>524880</v>
      </c>
      <c r="F47" s="54">
        <v>524880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f t="shared" si="2"/>
        <v>524880</v>
      </c>
      <c r="Q47" s="57" t="s">
        <v>135</v>
      </c>
    </row>
    <row r="48" spans="1:17" ht="34.15" customHeight="1" x14ac:dyDescent="0.3">
      <c r="A48" s="23" t="s">
        <v>195</v>
      </c>
      <c r="B48" s="115" t="s">
        <v>123</v>
      </c>
      <c r="C48" s="157" t="s">
        <v>55</v>
      </c>
      <c r="D48" s="162" t="s">
        <v>257</v>
      </c>
      <c r="E48" s="158">
        <f t="shared" si="15"/>
        <v>19659610</v>
      </c>
      <c r="F48" s="54">
        <v>19659610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f t="shared" si="2"/>
        <v>19659610</v>
      </c>
      <c r="Q48" s="58" t="s">
        <v>136</v>
      </c>
    </row>
    <row r="49" spans="1:17" ht="157.9" customHeight="1" x14ac:dyDescent="0.3">
      <c r="A49" s="23" t="s">
        <v>196</v>
      </c>
      <c r="B49" s="115" t="s">
        <v>259</v>
      </c>
      <c r="C49" s="161"/>
      <c r="D49" s="24" t="s">
        <v>265</v>
      </c>
      <c r="E49" s="158">
        <f>E50+E51+E52+E53+E54</f>
        <v>21635620</v>
      </c>
      <c r="F49" s="126">
        <f t="shared" ref="F49:O49" si="16">F50+F51+F52+F53+F54</f>
        <v>21635620</v>
      </c>
      <c r="G49" s="126">
        <f t="shared" si="16"/>
        <v>0</v>
      </c>
      <c r="H49" s="126">
        <f t="shared" si="16"/>
        <v>0</v>
      </c>
      <c r="I49" s="126">
        <f t="shared" si="16"/>
        <v>0</v>
      </c>
      <c r="J49" s="126">
        <f t="shared" si="16"/>
        <v>0</v>
      </c>
      <c r="K49" s="126">
        <f t="shared" si="16"/>
        <v>0</v>
      </c>
      <c r="L49" s="126">
        <f t="shared" si="16"/>
        <v>0</v>
      </c>
      <c r="M49" s="126">
        <f t="shared" si="16"/>
        <v>0</v>
      </c>
      <c r="N49" s="126">
        <f t="shared" si="16"/>
        <v>0</v>
      </c>
      <c r="O49" s="126">
        <f t="shared" si="16"/>
        <v>0</v>
      </c>
      <c r="P49" s="54">
        <f t="shared" si="2"/>
        <v>21635620</v>
      </c>
      <c r="Q49" s="122">
        <v>91300</v>
      </c>
    </row>
    <row r="50" spans="1:17" ht="45" customHeight="1" x14ac:dyDescent="0.3">
      <c r="A50" s="23" t="s">
        <v>252</v>
      </c>
      <c r="B50" s="115" t="s">
        <v>260</v>
      </c>
      <c r="C50" s="161">
        <v>1010</v>
      </c>
      <c r="D50" s="24" t="s">
        <v>266</v>
      </c>
      <c r="E50" s="158">
        <f t="shared" si="15"/>
        <v>14878000</v>
      </c>
      <c r="F50" s="54">
        <v>14878000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0</v>
      </c>
      <c r="O50" s="54">
        <v>0</v>
      </c>
      <c r="P50" s="54">
        <f t="shared" si="2"/>
        <v>14878000</v>
      </c>
      <c r="Q50" s="122">
        <v>90413</v>
      </c>
    </row>
    <row r="51" spans="1:17" ht="62.45" customHeight="1" x14ac:dyDescent="0.3">
      <c r="A51" s="23" t="s">
        <v>253</v>
      </c>
      <c r="B51" s="115" t="s">
        <v>261</v>
      </c>
      <c r="C51" s="161">
        <v>1010</v>
      </c>
      <c r="D51" s="24" t="s">
        <v>267</v>
      </c>
      <c r="E51" s="158">
        <f t="shared" si="15"/>
        <v>3821360</v>
      </c>
      <c r="F51" s="54">
        <v>3821360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f t="shared" si="2"/>
        <v>3821360</v>
      </c>
      <c r="Q51" s="122"/>
    </row>
    <row r="52" spans="1:17" ht="58.9" customHeight="1" x14ac:dyDescent="0.3">
      <c r="A52" s="23" t="s">
        <v>254</v>
      </c>
      <c r="B52" s="115" t="s">
        <v>262</v>
      </c>
      <c r="C52" s="161">
        <v>1010</v>
      </c>
      <c r="D52" s="24" t="s">
        <v>268</v>
      </c>
      <c r="E52" s="158">
        <f t="shared" si="15"/>
        <v>2094400</v>
      </c>
      <c r="F52" s="54">
        <v>2094400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f t="shared" si="2"/>
        <v>2094400</v>
      </c>
      <c r="Q52" s="122"/>
    </row>
    <row r="53" spans="1:17" ht="67.900000000000006" customHeight="1" x14ac:dyDescent="0.3">
      <c r="A53" s="23" t="s">
        <v>255</v>
      </c>
      <c r="B53" s="115" t="s">
        <v>263</v>
      </c>
      <c r="C53" s="161">
        <v>1040</v>
      </c>
      <c r="D53" s="24" t="s">
        <v>269</v>
      </c>
      <c r="E53" s="158">
        <f t="shared" si="15"/>
        <v>825100</v>
      </c>
      <c r="F53" s="54">
        <v>825100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f t="shared" si="2"/>
        <v>825100</v>
      </c>
      <c r="Q53" s="122"/>
    </row>
    <row r="54" spans="1:17" ht="65.45" customHeight="1" x14ac:dyDescent="0.3">
      <c r="A54" s="23" t="s">
        <v>256</v>
      </c>
      <c r="B54" s="115" t="s">
        <v>264</v>
      </c>
      <c r="C54" s="161">
        <v>1010</v>
      </c>
      <c r="D54" s="24" t="s">
        <v>270</v>
      </c>
      <c r="E54" s="158">
        <f t="shared" si="15"/>
        <v>16760</v>
      </c>
      <c r="F54" s="54">
        <v>16760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f t="shared" si="2"/>
        <v>16760</v>
      </c>
      <c r="Q54" s="122"/>
    </row>
    <row r="55" spans="1:17" ht="64.900000000000006" customHeight="1" x14ac:dyDescent="0.3">
      <c r="A55" s="23" t="s">
        <v>197</v>
      </c>
      <c r="B55" s="77">
        <v>3100</v>
      </c>
      <c r="C55" s="85"/>
      <c r="D55" s="163" t="s">
        <v>279</v>
      </c>
      <c r="E55" s="54">
        <f>E56</f>
        <v>7939950</v>
      </c>
      <c r="F55" s="54">
        <f t="shared" ref="F55:O55" si="17">F56</f>
        <v>7939950</v>
      </c>
      <c r="G55" s="54">
        <f t="shared" si="17"/>
        <v>5967935</v>
      </c>
      <c r="H55" s="54">
        <f t="shared" si="17"/>
        <v>313560</v>
      </c>
      <c r="I55" s="54">
        <f t="shared" si="17"/>
        <v>0</v>
      </c>
      <c r="J55" s="54">
        <f t="shared" si="17"/>
        <v>210200</v>
      </c>
      <c r="K55" s="54">
        <f t="shared" si="17"/>
        <v>161200</v>
      </c>
      <c r="L55" s="54">
        <f t="shared" si="17"/>
        <v>127455</v>
      </c>
      <c r="M55" s="54">
        <f t="shared" si="17"/>
        <v>4255</v>
      </c>
      <c r="N55" s="54">
        <f t="shared" si="17"/>
        <v>49000</v>
      </c>
      <c r="O55" s="54">
        <f t="shared" si="17"/>
        <v>49000</v>
      </c>
      <c r="P55" s="54">
        <f t="shared" si="2"/>
        <v>8150150</v>
      </c>
      <c r="Q55" s="54"/>
    </row>
    <row r="56" spans="1:17" ht="64.900000000000006" customHeight="1" x14ac:dyDescent="0.3">
      <c r="A56" s="23" t="s">
        <v>198</v>
      </c>
      <c r="B56" s="23" t="s">
        <v>137</v>
      </c>
      <c r="C56" s="23" t="s">
        <v>58</v>
      </c>
      <c r="D56" s="24" t="s">
        <v>138</v>
      </c>
      <c r="E56" s="54">
        <f>F56</f>
        <v>7939950</v>
      </c>
      <c r="F56" s="54">
        <f>7936450+3500</f>
        <v>7939950</v>
      </c>
      <c r="G56" s="54">
        <v>5967935</v>
      </c>
      <c r="H56" s="54">
        <v>313560</v>
      </c>
      <c r="I56" s="54">
        <v>0</v>
      </c>
      <c r="J56" s="54">
        <f>K56+N56</f>
        <v>210200</v>
      </c>
      <c r="K56" s="54">
        <v>161200</v>
      </c>
      <c r="L56" s="54">
        <v>127455</v>
      </c>
      <c r="M56" s="54">
        <v>4255</v>
      </c>
      <c r="N56" s="54">
        <f>O56</f>
        <v>49000</v>
      </c>
      <c r="O56" s="54">
        <v>49000</v>
      </c>
      <c r="P56" s="54">
        <f t="shared" si="2"/>
        <v>8150150</v>
      </c>
      <c r="Q56" s="122">
        <v>91204</v>
      </c>
    </row>
    <row r="57" spans="1:17" ht="79.150000000000006" customHeight="1" x14ac:dyDescent="0.3">
      <c r="A57" s="23" t="s">
        <v>199</v>
      </c>
      <c r="B57" s="23" t="s">
        <v>200</v>
      </c>
      <c r="C57" s="23" t="s">
        <v>57</v>
      </c>
      <c r="D57" s="61" t="s">
        <v>271</v>
      </c>
      <c r="E57" s="54">
        <f>F57</f>
        <v>303650</v>
      </c>
      <c r="F57" s="54">
        <v>303650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f t="shared" si="2"/>
        <v>303650</v>
      </c>
      <c r="Q57" s="54"/>
    </row>
    <row r="58" spans="1:17" ht="157.15" customHeight="1" x14ac:dyDescent="0.3">
      <c r="A58" s="23" t="s">
        <v>201</v>
      </c>
      <c r="B58" s="119" t="s">
        <v>169</v>
      </c>
      <c r="C58" s="23" t="s">
        <v>55</v>
      </c>
      <c r="D58" s="24" t="s">
        <v>272</v>
      </c>
      <c r="E58" s="54">
        <f>F58</f>
        <v>2272000</v>
      </c>
      <c r="F58" s="54">
        <v>2272000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f>E58+J58</f>
        <v>2272000</v>
      </c>
      <c r="Q58" s="122"/>
    </row>
    <row r="59" spans="1:17" ht="34.15" customHeight="1" x14ac:dyDescent="0.3">
      <c r="A59" s="23" t="s">
        <v>273</v>
      </c>
      <c r="B59" s="77">
        <v>3240</v>
      </c>
      <c r="C59" s="77"/>
      <c r="D59" s="24" t="s">
        <v>170</v>
      </c>
      <c r="E59" s="54">
        <f>E60</f>
        <v>470705</v>
      </c>
      <c r="F59" s="54">
        <f t="shared" ref="F59:O59" si="18">F60</f>
        <v>470705</v>
      </c>
      <c r="G59" s="54">
        <f t="shared" si="18"/>
        <v>0</v>
      </c>
      <c r="H59" s="54">
        <f t="shared" si="18"/>
        <v>0</v>
      </c>
      <c r="I59" s="54">
        <f t="shared" si="18"/>
        <v>0</v>
      </c>
      <c r="J59" s="54">
        <f t="shared" si="18"/>
        <v>0</v>
      </c>
      <c r="K59" s="54">
        <f t="shared" si="18"/>
        <v>0</v>
      </c>
      <c r="L59" s="54">
        <f t="shared" si="18"/>
        <v>0</v>
      </c>
      <c r="M59" s="54">
        <f t="shared" si="18"/>
        <v>0</v>
      </c>
      <c r="N59" s="54">
        <f t="shared" si="18"/>
        <v>0</v>
      </c>
      <c r="O59" s="54">
        <f t="shared" si="18"/>
        <v>0</v>
      </c>
      <c r="P59" s="54">
        <f t="shared" si="2"/>
        <v>470705</v>
      </c>
      <c r="Q59" s="122">
        <v>90412</v>
      </c>
    </row>
    <row r="60" spans="1:17" ht="34.15" customHeight="1" x14ac:dyDescent="0.3">
      <c r="A60" s="23" t="s">
        <v>274</v>
      </c>
      <c r="B60" s="77">
        <v>3242</v>
      </c>
      <c r="C60" s="77">
        <v>1090</v>
      </c>
      <c r="D60" s="24" t="s">
        <v>246</v>
      </c>
      <c r="E60" s="54">
        <f>F60</f>
        <v>470705</v>
      </c>
      <c r="F60" s="54">
        <v>470705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f t="shared" si="2"/>
        <v>470705</v>
      </c>
      <c r="Q60" s="122"/>
    </row>
    <row r="61" spans="1:17" ht="34.15" customHeight="1" x14ac:dyDescent="0.3">
      <c r="A61" s="23"/>
      <c r="B61" s="120"/>
      <c r="C61" s="23"/>
      <c r="D61" s="62" t="s">
        <v>49</v>
      </c>
      <c r="E61" s="54">
        <f>E14+E34</f>
        <v>331446700</v>
      </c>
      <c r="F61" s="54">
        <f t="shared" ref="F61:P61" si="19">F14+F34</f>
        <v>324689080</v>
      </c>
      <c r="G61" s="54">
        <f t="shared" si="19"/>
        <v>25040440</v>
      </c>
      <c r="H61" s="54">
        <f t="shared" si="19"/>
        <v>975225</v>
      </c>
      <c r="I61" s="54">
        <f t="shared" si="19"/>
        <v>0</v>
      </c>
      <c r="J61" s="54">
        <f t="shared" si="19"/>
        <v>1980414</v>
      </c>
      <c r="K61" s="54">
        <f t="shared" si="19"/>
        <v>163760</v>
      </c>
      <c r="L61" s="54">
        <f t="shared" si="19"/>
        <v>127455</v>
      </c>
      <c r="M61" s="54">
        <f t="shared" si="19"/>
        <v>4255</v>
      </c>
      <c r="N61" s="54">
        <f t="shared" si="19"/>
        <v>1816654</v>
      </c>
      <c r="O61" s="54">
        <f t="shared" si="19"/>
        <v>1816654</v>
      </c>
      <c r="P61" s="54">
        <f t="shared" si="19"/>
        <v>333427114</v>
      </c>
      <c r="Q61" s="54"/>
    </row>
    <row r="62" spans="1:17" x14ac:dyDescent="0.3">
      <c r="A62" s="114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</row>
    <row r="64" spans="1:17" ht="19.149999999999999" customHeight="1" x14ac:dyDescent="0.3"/>
    <row r="65" spans="1:3" s="144" customFormat="1" ht="26.25" x14ac:dyDescent="0.4">
      <c r="A65" s="142"/>
      <c r="B65" s="142"/>
      <c r="C65" s="143"/>
    </row>
    <row r="66" spans="1:3" x14ac:dyDescent="0.3">
      <c r="A66" s="114"/>
    </row>
    <row r="67" spans="1:3" x14ac:dyDescent="0.3">
      <c r="A67" s="114"/>
    </row>
    <row r="68" spans="1:3" x14ac:dyDescent="0.3">
      <c r="A68" s="114"/>
    </row>
    <row r="69" spans="1:3" x14ac:dyDescent="0.3">
      <c r="A69" s="114"/>
    </row>
    <row r="70" spans="1:3" x14ac:dyDescent="0.3">
      <c r="A70" s="114"/>
    </row>
    <row r="71" spans="1:3" x14ac:dyDescent="0.3">
      <c r="A71" s="114"/>
    </row>
    <row r="72" spans="1:3" x14ac:dyDescent="0.3">
      <c r="A72" s="114"/>
    </row>
    <row r="73" spans="1:3" x14ac:dyDescent="0.3">
      <c r="A73" s="114"/>
    </row>
    <row r="74" spans="1:3" x14ac:dyDescent="0.3">
      <c r="A74" s="114"/>
    </row>
    <row r="75" spans="1:3" x14ac:dyDescent="0.3">
      <c r="A75" s="114"/>
    </row>
    <row r="76" spans="1:3" x14ac:dyDescent="0.3">
      <c r="A76" s="114"/>
    </row>
    <row r="77" spans="1:3" x14ac:dyDescent="0.3">
      <c r="A77" s="114"/>
    </row>
    <row r="78" spans="1:3" x14ac:dyDescent="0.3">
      <c r="A78" s="114"/>
    </row>
    <row r="79" spans="1:3" x14ac:dyDescent="0.3">
      <c r="A79" s="114"/>
    </row>
    <row r="80" spans="1:3" x14ac:dyDescent="0.3">
      <c r="A80" s="114"/>
    </row>
    <row r="81" spans="1:1" x14ac:dyDescent="0.3">
      <c r="A81" s="114"/>
    </row>
    <row r="82" spans="1:1" x14ac:dyDescent="0.3">
      <c r="A82" s="114"/>
    </row>
    <row r="83" spans="1:1" x14ac:dyDescent="0.3">
      <c r="A83" s="114"/>
    </row>
    <row r="84" spans="1:1" x14ac:dyDescent="0.3">
      <c r="A84" s="114"/>
    </row>
    <row r="85" spans="1:1" x14ac:dyDescent="0.3">
      <c r="A85" s="114"/>
    </row>
    <row r="86" spans="1:1" x14ac:dyDescent="0.3">
      <c r="A86" s="114"/>
    </row>
    <row r="87" spans="1:1" x14ac:dyDescent="0.3">
      <c r="A87" s="114"/>
    </row>
    <row r="88" spans="1:1" x14ac:dyDescent="0.3">
      <c r="A88" s="114"/>
    </row>
    <row r="89" spans="1:1" x14ac:dyDescent="0.3">
      <c r="A89" s="114"/>
    </row>
    <row r="90" spans="1:1" x14ac:dyDescent="0.3">
      <c r="A90" s="114"/>
    </row>
    <row r="91" spans="1:1" x14ac:dyDescent="0.3">
      <c r="A91" s="114"/>
    </row>
    <row r="92" spans="1:1" x14ac:dyDescent="0.3">
      <c r="A92" s="114"/>
    </row>
    <row r="93" spans="1:1" x14ac:dyDescent="0.3">
      <c r="A93" s="114"/>
    </row>
    <row r="94" spans="1:1" x14ac:dyDescent="0.3">
      <c r="A94" s="114"/>
    </row>
    <row r="95" spans="1:1" x14ac:dyDescent="0.3">
      <c r="A95" s="114"/>
    </row>
    <row r="96" spans="1:1" x14ac:dyDescent="0.3">
      <c r="A96" s="114"/>
    </row>
    <row r="97" spans="1:1" x14ac:dyDescent="0.3">
      <c r="A97" s="114"/>
    </row>
    <row r="98" spans="1:1" x14ac:dyDescent="0.3">
      <c r="A98" s="114"/>
    </row>
    <row r="99" spans="1:1" x14ac:dyDescent="0.3">
      <c r="A99" s="114"/>
    </row>
    <row r="100" spans="1:1" x14ac:dyDescent="0.3">
      <c r="A100" s="114"/>
    </row>
    <row r="101" spans="1:1" x14ac:dyDescent="0.3">
      <c r="A101" s="114"/>
    </row>
    <row r="102" spans="1:1" x14ac:dyDescent="0.3">
      <c r="A102" s="114"/>
    </row>
    <row r="103" spans="1:1" x14ac:dyDescent="0.3">
      <c r="A103" s="114"/>
    </row>
    <row r="104" spans="1:1" x14ac:dyDescent="0.3">
      <c r="A104" s="114"/>
    </row>
    <row r="105" spans="1:1" x14ac:dyDescent="0.3">
      <c r="A105" s="114"/>
    </row>
    <row r="106" spans="1:1" x14ac:dyDescent="0.3">
      <c r="A106" s="114"/>
    </row>
    <row r="107" spans="1:1" x14ac:dyDescent="0.3">
      <c r="A107" s="114"/>
    </row>
    <row r="108" spans="1:1" x14ac:dyDescent="0.3">
      <c r="A108" s="114"/>
    </row>
    <row r="109" spans="1:1" x14ac:dyDescent="0.3">
      <c r="A109" s="114"/>
    </row>
    <row r="110" spans="1:1" x14ac:dyDescent="0.3">
      <c r="A110" s="114"/>
    </row>
    <row r="111" spans="1:1" x14ac:dyDescent="0.3">
      <c r="A111" s="114"/>
    </row>
    <row r="112" spans="1:1" x14ac:dyDescent="0.3">
      <c r="A112" s="114"/>
    </row>
    <row r="113" spans="1:1" x14ac:dyDescent="0.3">
      <c r="A113" s="114"/>
    </row>
    <row r="114" spans="1:1" x14ac:dyDescent="0.3">
      <c r="A114" s="114"/>
    </row>
    <row r="115" spans="1:1" x14ac:dyDescent="0.3">
      <c r="A115" s="114"/>
    </row>
    <row r="116" spans="1:1" x14ac:dyDescent="0.3">
      <c r="A116" s="114"/>
    </row>
    <row r="117" spans="1:1" x14ac:dyDescent="0.3">
      <c r="A117" s="114"/>
    </row>
    <row r="118" spans="1:1" x14ac:dyDescent="0.3">
      <c r="A118" s="114"/>
    </row>
    <row r="119" spans="1:1" x14ac:dyDescent="0.3">
      <c r="A119" s="114"/>
    </row>
    <row r="120" spans="1:1" x14ac:dyDescent="0.3">
      <c r="A120" s="114"/>
    </row>
    <row r="121" spans="1:1" x14ac:dyDescent="0.3">
      <c r="A121" s="114"/>
    </row>
    <row r="122" spans="1:1" x14ac:dyDescent="0.3">
      <c r="A122" s="114"/>
    </row>
    <row r="123" spans="1:1" x14ac:dyDescent="0.3">
      <c r="A123" s="114"/>
    </row>
    <row r="124" spans="1:1" x14ac:dyDescent="0.3">
      <c r="A124" s="114"/>
    </row>
    <row r="125" spans="1:1" x14ac:dyDescent="0.3">
      <c r="A125" s="114"/>
    </row>
    <row r="126" spans="1:1" x14ac:dyDescent="0.3">
      <c r="A126" s="114"/>
    </row>
    <row r="127" spans="1:1" x14ac:dyDescent="0.3">
      <c r="A127" s="114"/>
    </row>
    <row r="128" spans="1:1" x14ac:dyDescent="0.3">
      <c r="A128" s="114"/>
    </row>
    <row r="129" spans="1:1" x14ac:dyDescent="0.3">
      <c r="A129" s="114"/>
    </row>
    <row r="130" spans="1:1" x14ac:dyDescent="0.3">
      <c r="A130" s="114"/>
    </row>
    <row r="131" spans="1:1" x14ac:dyDescent="0.3">
      <c r="A131" s="114"/>
    </row>
    <row r="132" spans="1:1" x14ac:dyDescent="0.3">
      <c r="A132" s="114"/>
    </row>
    <row r="133" spans="1:1" x14ac:dyDescent="0.3">
      <c r="A133" s="114"/>
    </row>
    <row r="134" spans="1:1" x14ac:dyDescent="0.3">
      <c r="A134" s="114"/>
    </row>
    <row r="135" spans="1:1" x14ac:dyDescent="0.3">
      <c r="A135" s="114"/>
    </row>
    <row r="136" spans="1:1" x14ac:dyDescent="0.3">
      <c r="A136" s="114"/>
    </row>
    <row r="137" spans="1:1" x14ac:dyDescent="0.3">
      <c r="A137" s="114"/>
    </row>
    <row r="138" spans="1:1" x14ac:dyDescent="0.3">
      <c r="A138" s="114"/>
    </row>
    <row r="139" spans="1:1" x14ac:dyDescent="0.3">
      <c r="A139" s="114"/>
    </row>
    <row r="140" spans="1:1" x14ac:dyDescent="0.3">
      <c r="A140" s="114"/>
    </row>
    <row r="141" spans="1:1" x14ac:dyDescent="0.3">
      <c r="A141" s="114"/>
    </row>
    <row r="142" spans="1:1" x14ac:dyDescent="0.3">
      <c r="A142" s="114"/>
    </row>
    <row r="143" spans="1:1" x14ac:dyDescent="0.3">
      <c r="A143" s="114"/>
    </row>
    <row r="144" spans="1:1" x14ac:dyDescent="0.3">
      <c r="A144" s="114"/>
    </row>
    <row r="145" spans="1:1" x14ac:dyDescent="0.3">
      <c r="A145" s="114"/>
    </row>
    <row r="146" spans="1:1" x14ac:dyDescent="0.3">
      <c r="A146" s="114"/>
    </row>
    <row r="147" spans="1:1" x14ac:dyDescent="0.3">
      <c r="A147" s="114"/>
    </row>
    <row r="148" spans="1:1" x14ac:dyDescent="0.3">
      <c r="A148" s="114"/>
    </row>
    <row r="149" spans="1:1" x14ac:dyDescent="0.3">
      <c r="A149" s="114"/>
    </row>
    <row r="150" spans="1:1" x14ac:dyDescent="0.3">
      <c r="A150" s="114"/>
    </row>
    <row r="151" spans="1:1" x14ac:dyDescent="0.3">
      <c r="A151" s="114"/>
    </row>
    <row r="152" spans="1:1" x14ac:dyDescent="0.3">
      <c r="A152" s="114"/>
    </row>
    <row r="153" spans="1:1" x14ac:dyDescent="0.3">
      <c r="A153" s="114"/>
    </row>
    <row r="154" spans="1:1" x14ac:dyDescent="0.3">
      <c r="A154" s="114"/>
    </row>
    <row r="155" spans="1:1" x14ac:dyDescent="0.3">
      <c r="A155" s="114"/>
    </row>
    <row r="156" spans="1:1" x14ac:dyDescent="0.3">
      <c r="A156" s="114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="60" zoomScaleNormal="51" workbookViewId="0">
      <selection activeCell="G5" sqref="G5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90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9" s="31" customFormat="1" ht="25.5" customHeight="1" x14ac:dyDescent="0.35">
      <c r="F1" s="39"/>
      <c r="G1" s="190" t="s">
        <v>99</v>
      </c>
      <c r="H1" s="190"/>
      <c r="I1" s="190"/>
    </row>
    <row r="2" spans="1:9" s="31" customFormat="1" ht="26.1" customHeight="1" x14ac:dyDescent="0.35">
      <c r="G2" s="189" t="s">
        <v>26</v>
      </c>
      <c r="H2" s="189"/>
      <c r="I2" s="189"/>
    </row>
    <row r="3" spans="1:9" s="31" customFormat="1" ht="26.1" customHeight="1" x14ac:dyDescent="0.35">
      <c r="G3" s="95" t="s">
        <v>103</v>
      </c>
      <c r="H3" s="95"/>
      <c r="I3" s="95"/>
    </row>
    <row r="4" spans="1:9" s="31" customFormat="1" ht="26.1" customHeight="1" x14ac:dyDescent="0.35">
      <c r="F4" s="40"/>
      <c r="G4" s="188" t="s">
        <v>280</v>
      </c>
      <c r="H4" s="188"/>
      <c r="I4" s="188"/>
    </row>
    <row r="5" spans="1:9" ht="32.25" customHeight="1" x14ac:dyDescent="0.3"/>
    <row r="6" spans="1:9" s="86" customFormat="1" ht="28.9" customHeight="1" x14ac:dyDescent="0.35">
      <c r="A6" s="187" t="s">
        <v>104</v>
      </c>
      <c r="B6" s="187"/>
      <c r="C6" s="187"/>
      <c r="D6" s="187"/>
      <c r="E6" s="187"/>
      <c r="F6" s="187"/>
      <c r="G6" s="187"/>
      <c r="H6" s="187"/>
      <c r="I6" s="187"/>
    </row>
    <row r="7" spans="1:9" s="86" customFormat="1" ht="28.9" customHeight="1" x14ac:dyDescent="0.35">
      <c r="A7" s="187" t="s">
        <v>202</v>
      </c>
      <c r="B7" s="187"/>
      <c r="C7" s="187"/>
      <c r="D7" s="187"/>
      <c r="E7" s="187"/>
      <c r="F7" s="187"/>
      <c r="G7" s="187"/>
      <c r="H7" s="187"/>
      <c r="I7" s="187"/>
    </row>
    <row r="8" spans="1:9" s="72" customFormat="1" ht="24.75" customHeight="1" x14ac:dyDescent="0.3">
      <c r="A8" s="67"/>
      <c r="B8" s="73"/>
      <c r="C8" s="73"/>
      <c r="D8" s="73"/>
      <c r="E8" s="74"/>
      <c r="F8" s="74"/>
      <c r="G8" s="68"/>
      <c r="H8" s="74"/>
      <c r="I8" s="75" t="s">
        <v>29</v>
      </c>
    </row>
    <row r="9" spans="1:9" s="70" customFormat="1" ht="114.75" customHeight="1" x14ac:dyDescent="0.25">
      <c r="A9" s="125" t="s">
        <v>50</v>
      </c>
      <c r="B9" s="125" t="s">
        <v>108</v>
      </c>
      <c r="C9" s="66" t="s">
        <v>109</v>
      </c>
      <c r="D9" s="124" t="s">
        <v>110</v>
      </c>
      <c r="E9" s="71" t="s">
        <v>59</v>
      </c>
      <c r="F9" s="71" t="s">
        <v>60</v>
      </c>
      <c r="G9" s="71" t="s">
        <v>61</v>
      </c>
      <c r="H9" s="71" t="s">
        <v>62</v>
      </c>
      <c r="I9" s="71" t="s">
        <v>63</v>
      </c>
    </row>
    <row r="10" spans="1:9" ht="34.15" customHeight="1" x14ac:dyDescent="0.3">
      <c r="A10" s="23" t="s">
        <v>151</v>
      </c>
      <c r="B10" s="23"/>
      <c r="C10" s="23"/>
      <c r="D10" s="24" t="s">
        <v>47</v>
      </c>
      <c r="E10" s="77"/>
      <c r="F10" s="53"/>
      <c r="G10" s="53"/>
      <c r="H10" s="53"/>
      <c r="I10" s="78">
        <f>I11</f>
        <v>1767654</v>
      </c>
    </row>
    <row r="11" spans="1:9" ht="34.15" customHeight="1" x14ac:dyDescent="0.3">
      <c r="A11" s="23" t="s">
        <v>152</v>
      </c>
      <c r="B11" s="115"/>
      <c r="C11" s="23"/>
      <c r="D11" s="24" t="s">
        <v>47</v>
      </c>
      <c r="E11" s="77"/>
      <c r="F11" s="53"/>
      <c r="G11" s="53"/>
      <c r="H11" s="53"/>
      <c r="I11" s="78">
        <f>I12+I13</f>
        <v>1767654</v>
      </c>
    </row>
    <row r="12" spans="1:9" ht="45" customHeight="1" x14ac:dyDescent="0.3">
      <c r="A12" s="23" t="s">
        <v>153</v>
      </c>
      <c r="B12" s="23" t="s">
        <v>154</v>
      </c>
      <c r="C12" s="23" t="s">
        <v>53</v>
      </c>
      <c r="D12" s="24" t="s">
        <v>155</v>
      </c>
      <c r="E12" s="77" t="s">
        <v>64</v>
      </c>
      <c r="F12" s="53"/>
      <c r="G12" s="53"/>
      <c r="H12" s="53"/>
      <c r="I12" s="78">
        <v>1286854</v>
      </c>
    </row>
    <row r="13" spans="1:9" ht="34.15" customHeight="1" x14ac:dyDescent="0.3">
      <c r="A13" s="23" t="s">
        <v>180</v>
      </c>
      <c r="B13" s="115" t="s">
        <v>181</v>
      </c>
      <c r="C13" s="23" t="s">
        <v>117</v>
      </c>
      <c r="D13" s="55" t="s">
        <v>182</v>
      </c>
      <c r="E13" s="77" t="s">
        <v>64</v>
      </c>
      <c r="F13" s="53"/>
      <c r="G13" s="53"/>
      <c r="H13" s="53"/>
      <c r="I13" s="78">
        <f>189000+291800</f>
        <v>480800</v>
      </c>
    </row>
    <row r="14" spans="1:9" ht="45" customHeight="1" x14ac:dyDescent="0.3">
      <c r="A14" s="23" t="s">
        <v>187</v>
      </c>
      <c r="B14" s="23"/>
      <c r="C14" s="23"/>
      <c r="D14" s="146" t="s">
        <v>48</v>
      </c>
      <c r="E14" s="77"/>
      <c r="F14" s="53"/>
      <c r="G14" s="53"/>
      <c r="H14" s="53"/>
      <c r="I14" s="78">
        <f>I15</f>
        <v>49000</v>
      </c>
    </row>
    <row r="15" spans="1:9" ht="45" customHeight="1" x14ac:dyDescent="0.3">
      <c r="A15" s="23" t="s">
        <v>188</v>
      </c>
      <c r="B15" s="23"/>
      <c r="C15" s="23"/>
      <c r="D15" s="146" t="s">
        <v>48</v>
      </c>
      <c r="E15" s="77"/>
      <c r="F15" s="53"/>
      <c r="G15" s="53"/>
      <c r="H15" s="53"/>
      <c r="I15" s="78">
        <f>I16</f>
        <v>49000</v>
      </c>
    </row>
    <row r="16" spans="1:9" ht="45" customHeight="1" x14ac:dyDescent="0.3">
      <c r="A16" s="23" t="s">
        <v>197</v>
      </c>
      <c r="B16" s="77"/>
      <c r="C16" s="85"/>
      <c r="D16" s="163" t="s">
        <v>279</v>
      </c>
      <c r="E16" s="77"/>
      <c r="F16" s="53"/>
      <c r="G16" s="53"/>
      <c r="H16" s="53"/>
      <c r="I16" s="78">
        <f>I17</f>
        <v>49000</v>
      </c>
    </row>
    <row r="17" spans="1:9" ht="64.900000000000006" customHeight="1" x14ac:dyDescent="0.3">
      <c r="A17" s="23" t="s">
        <v>198</v>
      </c>
      <c r="B17" s="23" t="s">
        <v>137</v>
      </c>
      <c r="C17" s="23" t="s">
        <v>58</v>
      </c>
      <c r="D17" s="24" t="s">
        <v>138</v>
      </c>
      <c r="E17" s="77" t="s">
        <v>64</v>
      </c>
      <c r="F17" s="53"/>
      <c r="G17" s="53"/>
      <c r="H17" s="53"/>
      <c r="I17" s="78">
        <v>49000</v>
      </c>
    </row>
    <row r="18" spans="1:9" ht="34.15" customHeight="1" x14ac:dyDescent="0.3">
      <c r="A18" s="53"/>
      <c r="B18" s="85"/>
      <c r="C18" s="53"/>
      <c r="D18" s="84" t="s">
        <v>68</v>
      </c>
      <c r="E18" s="53"/>
      <c r="F18" s="53"/>
      <c r="G18" s="53"/>
      <c r="H18" s="53"/>
      <c r="I18" s="78">
        <f>I10+I14</f>
        <v>1816654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BreakPreview" zoomScale="60" zoomScaleNormal="75" workbookViewId="0">
      <selection activeCell="J23" sqref="J23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16384" width="9.140625" style="3"/>
  </cols>
  <sheetData>
    <row r="1" spans="1:9" s="31" customFormat="1" ht="26.1" customHeight="1" x14ac:dyDescent="0.35">
      <c r="G1" s="92" t="s">
        <v>275</v>
      </c>
      <c r="H1" s="93"/>
      <c r="I1" s="93"/>
    </row>
    <row r="2" spans="1:9" s="31" customFormat="1" ht="26.1" customHeight="1" x14ac:dyDescent="0.35">
      <c r="G2" s="189" t="s">
        <v>26</v>
      </c>
      <c r="H2" s="189"/>
      <c r="I2" s="189"/>
    </row>
    <row r="3" spans="1:9" s="31" customFormat="1" ht="26.1" customHeight="1" x14ac:dyDescent="0.35">
      <c r="G3" s="92" t="s">
        <v>103</v>
      </c>
      <c r="H3" s="92"/>
      <c r="I3" s="93"/>
    </row>
    <row r="4" spans="1:9" s="31" customFormat="1" ht="26.1" customHeight="1" x14ac:dyDescent="0.35">
      <c r="G4" s="94" t="s">
        <v>281</v>
      </c>
      <c r="H4" s="94"/>
      <c r="I4" s="93"/>
    </row>
    <row r="5" spans="1:9" x14ac:dyDescent="0.3">
      <c r="G5" s="38"/>
      <c r="H5" s="38"/>
    </row>
    <row r="6" spans="1:9" s="87" customFormat="1" ht="24.75" customHeight="1" x14ac:dyDescent="0.35">
      <c r="A6" s="192" t="s">
        <v>67</v>
      </c>
      <c r="B6" s="193"/>
      <c r="C6" s="193"/>
      <c r="D6" s="193"/>
      <c r="E6" s="193"/>
      <c r="F6" s="193"/>
      <c r="G6" s="193"/>
      <c r="H6" s="193"/>
    </row>
    <row r="7" spans="1:9" s="87" customFormat="1" ht="27" customHeight="1" x14ac:dyDescent="0.35">
      <c r="A7" s="191" t="s">
        <v>203</v>
      </c>
      <c r="B7" s="191"/>
      <c r="C7" s="191"/>
      <c r="D7" s="191"/>
      <c r="E7" s="191"/>
      <c r="F7" s="191"/>
      <c r="G7" s="191"/>
      <c r="H7" s="191"/>
    </row>
    <row r="8" spans="1:9" s="72" customFormat="1" ht="18" customHeight="1" x14ac:dyDescent="0.3">
      <c r="A8" s="67"/>
      <c r="B8" s="73"/>
      <c r="C8" s="73"/>
      <c r="D8" s="73"/>
      <c r="E8" s="74"/>
      <c r="F8" s="74"/>
      <c r="G8" s="68"/>
      <c r="H8" s="75" t="s">
        <v>29</v>
      </c>
    </row>
    <row r="9" spans="1:9" s="83" customFormat="1" ht="104.45" customHeight="1" x14ac:dyDescent="0.25">
      <c r="A9" s="66" t="s">
        <v>50</v>
      </c>
      <c r="B9" s="66" t="s">
        <v>108</v>
      </c>
      <c r="C9" s="66" t="s">
        <v>109</v>
      </c>
      <c r="D9" s="124" t="s">
        <v>110</v>
      </c>
      <c r="E9" s="69" t="s">
        <v>65</v>
      </c>
      <c r="F9" s="47" t="s">
        <v>2</v>
      </c>
      <c r="G9" s="69" t="s">
        <v>3</v>
      </c>
      <c r="H9" s="69" t="s">
        <v>66</v>
      </c>
    </row>
    <row r="10" spans="1:9" s="132" customFormat="1" ht="18.600000000000001" customHeight="1" x14ac:dyDescent="0.2">
      <c r="A10" s="133">
        <v>1</v>
      </c>
      <c r="B10" s="133">
        <v>2</v>
      </c>
      <c r="C10" s="133">
        <v>3</v>
      </c>
      <c r="D10" s="134">
        <v>4</v>
      </c>
      <c r="E10" s="135">
        <v>5</v>
      </c>
      <c r="F10" s="133">
        <v>6</v>
      </c>
      <c r="G10" s="135">
        <v>7</v>
      </c>
      <c r="H10" s="135">
        <v>8</v>
      </c>
    </row>
    <row r="11" spans="1:9" s="83" customFormat="1" ht="64.900000000000006" customHeight="1" x14ac:dyDescent="0.25">
      <c r="A11" s="148"/>
      <c r="B11" s="148"/>
      <c r="C11" s="148"/>
      <c r="D11" s="148"/>
      <c r="E11" s="79" t="s">
        <v>209</v>
      </c>
      <c r="F11" s="127">
        <f>F12+F16</f>
        <v>759650</v>
      </c>
      <c r="G11" s="81">
        <v>0</v>
      </c>
      <c r="H11" s="150">
        <f>F11+G11</f>
        <v>759650</v>
      </c>
    </row>
    <row r="12" spans="1:9" s="83" customFormat="1" ht="34.15" customHeight="1" x14ac:dyDescent="0.25">
      <c r="A12" s="23" t="s">
        <v>151</v>
      </c>
      <c r="B12" s="23"/>
      <c r="C12" s="23"/>
      <c r="D12" s="24" t="s">
        <v>47</v>
      </c>
      <c r="E12" s="76"/>
      <c r="F12" s="127">
        <f>F13</f>
        <v>288945</v>
      </c>
      <c r="G12" s="81">
        <v>0</v>
      </c>
      <c r="H12" s="150">
        <f t="shared" ref="H12:H41" si="0">F12+G12</f>
        <v>288945</v>
      </c>
    </row>
    <row r="13" spans="1:9" ht="34.15" customHeight="1" x14ac:dyDescent="0.3">
      <c r="A13" s="23" t="s">
        <v>152</v>
      </c>
      <c r="B13" s="115"/>
      <c r="C13" s="23"/>
      <c r="D13" s="24" t="s">
        <v>47</v>
      </c>
      <c r="E13" s="53"/>
      <c r="F13" s="150">
        <f>F14+F15</f>
        <v>288945</v>
      </c>
      <c r="G13" s="81">
        <v>0</v>
      </c>
      <c r="H13" s="150">
        <f t="shared" si="0"/>
        <v>288945</v>
      </c>
    </row>
    <row r="14" spans="1:9" ht="34.15" customHeight="1" x14ac:dyDescent="0.3">
      <c r="A14" s="23" t="s">
        <v>166</v>
      </c>
      <c r="B14" s="116" t="s">
        <v>167</v>
      </c>
      <c r="C14" s="23" t="s">
        <v>101</v>
      </c>
      <c r="D14" s="24" t="s">
        <v>102</v>
      </c>
      <c r="E14" s="53"/>
      <c r="F14" s="150">
        <v>113550</v>
      </c>
      <c r="G14" s="81">
        <v>0</v>
      </c>
      <c r="H14" s="150">
        <f t="shared" si="0"/>
        <v>113550</v>
      </c>
    </row>
    <row r="15" spans="1:9" ht="34.15" customHeight="1" x14ac:dyDescent="0.3">
      <c r="A15" s="23" t="s">
        <v>168</v>
      </c>
      <c r="B15" s="116" t="s">
        <v>169</v>
      </c>
      <c r="C15" s="23" t="s">
        <v>54</v>
      </c>
      <c r="D15" s="24" t="s">
        <v>170</v>
      </c>
      <c r="E15" s="53"/>
      <c r="F15" s="150">
        <v>175395</v>
      </c>
      <c r="G15" s="81">
        <v>0</v>
      </c>
      <c r="H15" s="150">
        <f t="shared" si="0"/>
        <v>175395</v>
      </c>
    </row>
    <row r="16" spans="1:9" s="123" customFormat="1" ht="45" customHeight="1" x14ac:dyDescent="0.2">
      <c r="A16" s="23" t="s">
        <v>187</v>
      </c>
      <c r="B16" s="23"/>
      <c r="C16" s="23"/>
      <c r="D16" s="152" t="s">
        <v>48</v>
      </c>
      <c r="E16" s="84"/>
      <c r="F16" s="150">
        <f>F17</f>
        <v>470705</v>
      </c>
      <c r="G16" s="81">
        <v>0</v>
      </c>
      <c r="H16" s="150">
        <f t="shared" si="0"/>
        <v>470705</v>
      </c>
    </row>
    <row r="17" spans="1:8" s="123" customFormat="1" ht="45" customHeight="1" x14ac:dyDescent="0.2">
      <c r="A17" s="23" t="s">
        <v>188</v>
      </c>
      <c r="B17" s="23"/>
      <c r="C17" s="23"/>
      <c r="D17" s="152" t="s">
        <v>48</v>
      </c>
      <c r="E17" s="76"/>
      <c r="F17" s="150">
        <f>F18</f>
        <v>470705</v>
      </c>
      <c r="G17" s="81">
        <v>0</v>
      </c>
      <c r="H17" s="150">
        <f t="shared" si="0"/>
        <v>470705</v>
      </c>
    </row>
    <row r="18" spans="1:8" ht="34.15" customHeight="1" x14ac:dyDescent="0.3">
      <c r="A18" s="23" t="s">
        <v>201</v>
      </c>
      <c r="B18" s="116" t="s">
        <v>169</v>
      </c>
      <c r="C18" s="23" t="s">
        <v>54</v>
      </c>
      <c r="D18" s="24" t="s">
        <v>170</v>
      </c>
      <c r="E18" s="53"/>
      <c r="F18" s="150">
        <v>470705</v>
      </c>
      <c r="G18" s="81">
        <v>0</v>
      </c>
      <c r="H18" s="150">
        <f t="shared" si="0"/>
        <v>470705</v>
      </c>
    </row>
    <row r="19" spans="1:8" ht="64.900000000000006" customHeight="1" x14ac:dyDescent="0.3">
      <c r="A19" s="23" t="s">
        <v>151</v>
      </c>
      <c r="B19" s="23"/>
      <c r="C19" s="23"/>
      <c r="D19" s="24" t="s">
        <v>47</v>
      </c>
      <c r="E19" s="79" t="s">
        <v>210</v>
      </c>
      <c r="F19" s="150">
        <f>F20</f>
        <v>112300</v>
      </c>
      <c r="G19" s="81">
        <v>0</v>
      </c>
      <c r="H19" s="150">
        <f t="shared" si="0"/>
        <v>112300</v>
      </c>
    </row>
    <row r="20" spans="1:8" ht="34.15" customHeight="1" x14ac:dyDescent="0.3">
      <c r="A20" s="23" t="s">
        <v>152</v>
      </c>
      <c r="B20" s="115"/>
      <c r="C20" s="23"/>
      <c r="D20" s="24" t="s">
        <v>47</v>
      </c>
      <c r="E20" s="79"/>
      <c r="F20" s="150">
        <f>F21</f>
        <v>112300</v>
      </c>
      <c r="G20" s="81">
        <v>0</v>
      </c>
      <c r="H20" s="150">
        <f t="shared" si="0"/>
        <v>112300</v>
      </c>
    </row>
    <row r="21" spans="1:8" ht="34.15" customHeight="1" x14ac:dyDescent="0.3">
      <c r="A21" s="23" t="s">
        <v>156</v>
      </c>
      <c r="B21" s="116" t="s">
        <v>147</v>
      </c>
      <c r="C21" s="23"/>
      <c r="D21" s="121" t="s">
        <v>111</v>
      </c>
      <c r="E21" s="79"/>
      <c r="F21" s="150">
        <f>F22</f>
        <v>112300</v>
      </c>
      <c r="G21" s="81">
        <v>0</v>
      </c>
      <c r="H21" s="150">
        <f t="shared" si="0"/>
        <v>112300</v>
      </c>
    </row>
    <row r="22" spans="1:8" ht="34.15" customHeight="1" x14ac:dyDescent="0.3">
      <c r="A22" s="23" t="s">
        <v>157</v>
      </c>
      <c r="B22" s="116" t="s">
        <v>113</v>
      </c>
      <c r="C22" s="23" t="s">
        <v>55</v>
      </c>
      <c r="D22" s="121" t="s">
        <v>112</v>
      </c>
      <c r="E22" s="79"/>
      <c r="F22" s="150">
        <v>112300</v>
      </c>
      <c r="G22" s="81">
        <v>0</v>
      </c>
      <c r="H22" s="150">
        <f t="shared" si="0"/>
        <v>112300</v>
      </c>
    </row>
    <row r="23" spans="1:8" ht="64.900000000000006" customHeight="1" x14ac:dyDescent="0.3">
      <c r="A23" s="23" t="s">
        <v>151</v>
      </c>
      <c r="B23" s="23"/>
      <c r="C23" s="23"/>
      <c r="D23" s="24" t="s">
        <v>47</v>
      </c>
      <c r="E23" s="76" t="s">
        <v>211</v>
      </c>
      <c r="F23" s="150">
        <f>F24</f>
        <v>47350</v>
      </c>
      <c r="G23" s="81">
        <v>0</v>
      </c>
      <c r="H23" s="150">
        <f t="shared" si="0"/>
        <v>47350</v>
      </c>
    </row>
    <row r="24" spans="1:8" ht="34.15" customHeight="1" x14ac:dyDescent="0.3">
      <c r="A24" s="23" t="s">
        <v>152</v>
      </c>
      <c r="B24" s="115"/>
      <c r="C24" s="23"/>
      <c r="D24" s="24" t="s">
        <v>47</v>
      </c>
      <c r="E24" s="76"/>
      <c r="F24" s="150">
        <f>F28+F25</f>
        <v>47350</v>
      </c>
      <c r="G24" s="81">
        <v>0</v>
      </c>
      <c r="H24" s="150">
        <f t="shared" si="0"/>
        <v>47350</v>
      </c>
    </row>
    <row r="25" spans="1:8" ht="34.15" customHeight="1" x14ac:dyDescent="0.3">
      <c r="A25" s="23" t="s">
        <v>158</v>
      </c>
      <c r="B25" s="23" t="s">
        <v>159</v>
      </c>
      <c r="C25" s="23"/>
      <c r="D25" s="84" t="s">
        <v>114</v>
      </c>
      <c r="E25" s="76"/>
      <c r="F25" s="150">
        <f>F26+F27</f>
        <v>29050</v>
      </c>
      <c r="G25" s="81">
        <v>0</v>
      </c>
      <c r="H25" s="150">
        <f>F25+G25</f>
        <v>29050</v>
      </c>
    </row>
    <row r="26" spans="1:8" ht="45" customHeight="1" x14ac:dyDescent="0.3">
      <c r="A26" s="23" t="s">
        <v>161</v>
      </c>
      <c r="B26" s="23" t="s">
        <v>163</v>
      </c>
      <c r="C26" s="23" t="s">
        <v>55</v>
      </c>
      <c r="D26" s="121" t="s">
        <v>115</v>
      </c>
      <c r="E26" s="53"/>
      <c r="F26" s="150">
        <v>7250</v>
      </c>
      <c r="G26" s="81">
        <v>0</v>
      </c>
      <c r="H26" s="150">
        <f>F26+G26</f>
        <v>7250</v>
      </c>
    </row>
    <row r="27" spans="1:8" ht="34.15" customHeight="1" x14ac:dyDescent="0.3">
      <c r="A27" s="23" t="s">
        <v>162</v>
      </c>
      <c r="B27" s="23" t="s">
        <v>164</v>
      </c>
      <c r="C27" s="23" t="s">
        <v>55</v>
      </c>
      <c r="D27" s="121" t="s">
        <v>116</v>
      </c>
      <c r="E27" s="53"/>
      <c r="F27" s="150">
        <v>21800</v>
      </c>
      <c r="G27" s="81">
        <v>0</v>
      </c>
      <c r="H27" s="150">
        <f>F27+G27</f>
        <v>21800</v>
      </c>
    </row>
    <row r="28" spans="1:8" ht="34.15" customHeight="1" x14ac:dyDescent="0.3">
      <c r="A28" s="23" t="s">
        <v>165</v>
      </c>
      <c r="B28" s="23" t="s">
        <v>148</v>
      </c>
      <c r="C28" s="23"/>
      <c r="D28" s="136" t="s">
        <v>141</v>
      </c>
      <c r="E28" s="76"/>
      <c r="F28" s="150">
        <f>F29</f>
        <v>18300</v>
      </c>
      <c r="G28" s="81">
        <v>0</v>
      </c>
      <c r="H28" s="150">
        <f t="shared" si="0"/>
        <v>18300</v>
      </c>
    </row>
    <row r="29" spans="1:8" ht="34.15" customHeight="1" x14ac:dyDescent="0.3">
      <c r="A29" s="23" t="s">
        <v>160</v>
      </c>
      <c r="B29" s="77">
        <v>3133</v>
      </c>
      <c r="C29" s="77">
        <v>1040</v>
      </c>
      <c r="D29" s="136" t="s">
        <v>142</v>
      </c>
      <c r="E29" s="53"/>
      <c r="F29" s="150">
        <v>18300</v>
      </c>
      <c r="G29" s="81">
        <v>0</v>
      </c>
      <c r="H29" s="150">
        <f t="shared" si="0"/>
        <v>18300</v>
      </c>
    </row>
    <row r="30" spans="1:8" ht="64.900000000000006" customHeight="1" x14ac:dyDescent="0.3">
      <c r="A30" s="23" t="s">
        <v>151</v>
      </c>
      <c r="B30" s="23"/>
      <c r="C30" s="23"/>
      <c r="D30" s="24" t="s">
        <v>47</v>
      </c>
      <c r="E30" s="76" t="s">
        <v>212</v>
      </c>
      <c r="F30" s="150">
        <f>F31</f>
        <v>92600</v>
      </c>
      <c r="G30" s="81">
        <v>0</v>
      </c>
      <c r="H30" s="150">
        <f t="shared" si="0"/>
        <v>92600</v>
      </c>
    </row>
    <row r="31" spans="1:8" ht="34.15" customHeight="1" x14ac:dyDescent="0.3">
      <c r="A31" s="23" t="s">
        <v>152</v>
      </c>
      <c r="B31" s="115"/>
      <c r="C31" s="23"/>
      <c r="D31" s="24" t="s">
        <v>47</v>
      </c>
      <c r="E31" s="76"/>
      <c r="F31" s="150">
        <f>F32</f>
        <v>92600</v>
      </c>
      <c r="G31" s="81">
        <v>0</v>
      </c>
      <c r="H31" s="150">
        <f t="shared" si="0"/>
        <v>92600</v>
      </c>
    </row>
    <row r="32" spans="1:8" ht="34.15" customHeight="1" x14ac:dyDescent="0.3">
      <c r="A32" s="23" t="s">
        <v>171</v>
      </c>
      <c r="B32" s="23" t="s">
        <v>172</v>
      </c>
      <c r="C32" s="23" t="s">
        <v>100</v>
      </c>
      <c r="D32" s="56" t="s">
        <v>173</v>
      </c>
      <c r="E32" s="76"/>
      <c r="F32" s="150">
        <v>92600</v>
      </c>
      <c r="G32" s="81">
        <v>0</v>
      </c>
      <c r="H32" s="150">
        <f t="shared" si="0"/>
        <v>92600</v>
      </c>
    </row>
    <row r="33" spans="1:8" ht="64.900000000000006" customHeight="1" x14ac:dyDescent="0.3">
      <c r="A33" s="23" t="s">
        <v>151</v>
      </c>
      <c r="B33" s="23"/>
      <c r="C33" s="23"/>
      <c r="D33" s="24" t="s">
        <v>47</v>
      </c>
      <c r="E33" s="76" t="s">
        <v>213</v>
      </c>
      <c r="F33" s="150">
        <f>F34</f>
        <v>45600</v>
      </c>
      <c r="G33" s="81">
        <v>0</v>
      </c>
      <c r="H33" s="150">
        <f t="shared" si="0"/>
        <v>45600</v>
      </c>
    </row>
    <row r="34" spans="1:8" ht="34.15" customHeight="1" x14ac:dyDescent="0.3">
      <c r="A34" s="23" t="s">
        <v>152</v>
      </c>
      <c r="B34" s="115"/>
      <c r="C34" s="23"/>
      <c r="D34" s="24" t="s">
        <v>47</v>
      </c>
      <c r="E34" s="76"/>
      <c r="F34" s="150">
        <f>F35</f>
        <v>45600</v>
      </c>
      <c r="G34" s="81">
        <v>0</v>
      </c>
      <c r="H34" s="150">
        <f t="shared" si="0"/>
        <v>45600</v>
      </c>
    </row>
    <row r="35" spans="1:8" ht="34.15" customHeight="1" x14ac:dyDescent="0.3">
      <c r="A35" s="23" t="s">
        <v>174</v>
      </c>
      <c r="B35" s="23" t="s">
        <v>175</v>
      </c>
      <c r="C35" s="23"/>
      <c r="D35" s="121" t="s">
        <v>178</v>
      </c>
      <c r="E35" s="76"/>
      <c r="F35" s="150">
        <f>F36</f>
        <v>45600</v>
      </c>
      <c r="G35" s="81">
        <v>0</v>
      </c>
      <c r="H35" s="150">
        <f t="shared" si="0"/>
        <v>45600</v>
      </c>
    </row>
    <row r="36" spans="1:8" ht="64.900000000000006" customHeight="1" x14ac:dyDescent="0.3">
      <c r="A36" s="23" t="s">
        <v>176</v>
      </c>
      <c r="B36" s="115" t="s">
        <v>177</v>
      </c>
      <c r="C36" s="23" t="s">
        <v>56</v>
      </c>
      <c r="D36" s="121" t="s">
        <v>179</v>
      </c>
      <c r="E36" s="149"/>
      <c r="F36" s="150">
        <v>45600</v>
      </c>
      <c r="G36" s="81">
        <v>0</v>
      </c>
      <c r="H36" s="150">
        <f t="shared" si="0"/>
        <v>45600</v>
      </c>
    </row>
    <row r="37" spans="1:8" ht="85.9" customHeight="1" x14ac:dyDescent="0.3">
      <c r="A37" s="23" t="s">
        <v>151</v>
      </c>
      <c r="B37" s="23"/>
      <c r="C37" s="23"/>
      <c r="D37" s="24" t="s">
        <v>47</v>
      </c>
      <c r="E37" s="80" t="s">
        <v>214</v>
      </c>
      <c r="F37" s="150">
        <f>F38</f>
        <v>1870000</v>
      </c>
      <c r="G37" s="81">
        <f>G38</f>
        <v>480800</v>
      </c>
      <c r="H37" s="150">
        <f t="shared" si="0"/>
        <v>2350800</v>
      </c>
    </row>
    <row r="38" spans="1:8" ht="34.15" customHeight="1" x14ac:dyDescent="0.3">
      <c r="A38" s="23" t="s">
        <v>152</v>
      </c>
      <c r="B38" s="115"/>
      <c r="C38" s="23"/>
      <c r="D38" s="24" t="s">
        <v>47</v>
      </c>
      <c r="E38" s="80"/>
      <c r="F38" s="150">
        <f>F39+F40</f>
        <v>1870000</v>
      </c>
      <c r="G38" s="81">
        <f>G39+G40</f>
        <v>480800</v>
      </c>
      <c r="H38" s="150">
        <f t="shared" si="0"/>
        <v>2350800</v>
      </c>
    </row>
    <row r="39" spans="1:8" ht="34.15" customHeight="1" x14ac:dyDescent="0.3">
      <c r="A39" s="23" t="s">
        <v>180</v>
      </c>
      <c r="B39" s="115" t="s">
        <v>181</v>
      </c>
      <c r="C39" s="23" t="s">
        <v>117</v>
      </c>
      <c r="D39" s="55" t="s">
        <v>182</v>
      </c>
      <c r="E39" s="80"/>
      <c r="F39" s="150">
        <f>1868800-189000+187200</f>
        <v>1867000</v>
      </c>
      <c r="G39" s="81">
        <f>189000+291800</f>
        <v>480800</v>
      </c>
      <c r="H39" s="150">
        <f t="shared" si="0"/>
        <v>2347800</v>
      </c>
    </row>
    <row r="40" spans="1:8" ht="34.15" customHeight="1" x14ac:dyDescent="0.3">
      <c r="A40" s="23" t="s">
        <v>183</v>
      </c>
      <c r="B40" s="117" t="s">
        <v>184</v>
      </c>
      <c r="C40" s="23" t="s">
        <v>185</v>
      </c>
      <c r="D40" s="84" t="s">
        <v>186</v>
      </c>
      <c r="E40" s="53"/>
      <c r="F40" s="150">
        <v>3000</v>
      </c>
      <c r="G40" s="81">
        <v>0</v>
      </c>
      <c r="H40" s="150">
        <f t="shared" si="0"/>
        <v>3000</v>
      </c>
    </row>
    <row r="41" spans="1:8" ht="34.15" customHeight="1" x14ac:dyDescent="0.3">
      <c r="A41" s="53"/>
      <c r="B41" s="53"/>
      <c r="C41" s="53"/>
      <c r="D41" s="82" t="s">
        <v>68</v>
      </c>
      <c r="E41" s="53"/>
      <c r="F41" s="150">
        <f>F11+F19+F23+F30+F33+F37</f>
        <v>2927500</v>
      </c>
      <c r="G41" s="150">
        <f>G11+G19+G23+G30+G33+G37</f>
        <v>480800</v>
      </c>
      <c r="H41" s="150">
        <f t="shared" si="0"/>
        <v>3408300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60" zoomScaleNormal="57" workbookViewId="0">
      <selection activeCell="J7" sqref="J7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108" customFormat="1" ht="21.75" customHeight="1" x14ac:dyDescent="0.35">
      <c r="F1" s="109"/>
      <c r="G1" s="109"/>
      <c r="I1" s="92"/>
      <c r="J1" s="139" t="s">
        <v>276</v>
      </c>
      <c r="K1" s="92"/>
      <c r="L1" s="139"/>
    </row>
    <row r="2" spans="1:12" s="108" customFormat="1" ht="21" customHeight="1" x14ac:dyDescent="0.35">
      <c r="F2" s="110"/>
      <c r="G2" s="110"/>
      <c r="I2" s="141"/>
      <c r="J2" s="189" t="s">
        <v>69</v>
      </c>
      <c r="K2" s="189"/>
      <c r="L2" s="189"/>
    </row>
    <row r="3" spans="1:12" s="108" customFormat="1" ht="22.5" customHeight="1" x14ac:dyDescent="0.35">
      <c r="F3" s="109"/>
      <c r="G3" s="109"/>
      <c r="I3" s="92"/>
      <c r="J3" s="92" t="s">
        <v>103</v>
      </c>
      <c r="K3" s="92"/>
      <c r="L3" s="139"/>
    </row>
    <row r="4" spans="1:12" s="108" customFormat="1" ht="22.5" hidden="1" customHeight="1" x14ac:dyDescent="0.35">
      <c r="F4" s="109"/>
      <c r="G4" s="109"/>
      <c r="H4" s="88" t="s">
        <v>27</v>
      </c>
      <c r="I4" s="88"/>
      <c r="J4" s="95"/>
      <c r="K4" s="95"/>
      <c r="L4" s="139"/>
    </row>
    <row r="5" spans="1:12" s="108" customFormat="1" ht="22.5" hidden="1" customHeight="1" x14ac:dyDescent="0.35">
      <c r="F5" s="109"/>
      <c r="G5" s="109"/>
      <c r="H5" s="88" t="s">
        <v>28</v>
      </c>
      <c r="I5" s="88"/>
      <c r="J5" s="95"/>
      <c r="K5" s="95"/>
      <c r="L5" s="139"/>
    </row>
    <row r="6" spans="1:12" s="108" customFormat="1" ht="21" customHeight="1" x14ac:dyDescent="0.35">
      <c r="F6" s="111"/>
      <c r="I6" s="95"/>
      <c r="J6" s="139" t="s">
        <v>282</v>
      </c>
      <c r="K6" s="95"/>
      <c r="L6" s="139"/>
    </row>
    <row r="7" spans="1:12" s="108" customFormat="1" ht="23.25" x14ac:dyDescent="0.35">
      <c r="F7" s="111"/>
      <c r="G7" s="111"/>
    </row>
    <row r="8" spans="1:12" s="108" customFormat="1" ht="23.25" x14ac:dyDescent="0.35">
      <c r="F8" s="111"/>
      <c r="G8" s="111"/>
    </row>
    <row r="9" spans="1:12" s="93" customFormat="1" ht="23.25" x14ac:dyDescent="0.35">
      <c r="A9" s="199" t="s">
        <v>70</v>
      </c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</row>
    <row r="10" spans="1:12" s="31" customFormat="1" ht="27.75" customHeight="1" x14ac:dyDescent="0.35">
      <c r="A10" s="183" t="s">
        <v>204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</row>
    <row r="11" spans="1:12" x14ac:dyDescent="0.3">
      <c r="A11" s="99"/>
      <c r="B11" s="51"/>
      <c r="C11" s="51"/>
      <c r="D11" s="51"/>
      <c r="E11" s="51"/>
    </row>
    <row r="12" spans="1:12" x14ac:dyDescent="0.3">
      <c r="A12" s="97"/>
      <c r="B12" s="195" t="s">
        <v>2</v>
      </c>
      <c r="C12" s="196"/>
      <c r="D12" s="196"/>
      <c r="E12" s="137"/>
      <c r="F12" s="195" t="s">
        <v>3</v>
      </c>
      <c r="G12" s="196"/>
      <c r="H12" s="196"/>
      <c r="I12" s="195" t="s">
        <v>42</v>
      </c>
      <c r="J12" s="196"/>
      <c r="K12" s="197"/>
      <c r="L12" s="198"/>
    </row>
    <row r="13" spans="1:12" x14ac:dyDescent="0.3">
      <c r="A13" s="98" t="s">
        <v>71</v>
      </c>
      <c r="B13" s="99" t="s">
        <v>72</v>
      </c>
      <c r="C13" s="98" t="s">
        <v>73</v>
      </c>
      <c r="D13" s="140" t="s">
        <v>74</v>
      </c>
      <c r="E13" s="97" t="s">
        <v>144</v>
      </c>
      <c r="F13" s="99" t="s">
        <v>72</v>
      </c>
      <c r="G13" s="97" t="s">
        <v>73</v>
      </c>
      <c r="H13" s="97" t="s">
        <v>74</v>
      </c>
      <c r="I13" s="100" t="s">
        <v>72</v>
      </c>
      <c r="J13" s="100" t="s">
        <v>73</v>
      </c>
      <c r="K13" s="97" t="s">
        <v>74</v>
      </c>
      <c r="L13" s="97" t="s">
        <v>144</v>
      </c>
    </row>
    <row r="14" spans="1:12" x14ac:dyDescent="0.3">
      <c r="A14" s="98" t="s">
        <v>143</v>
      </c>
      <c r="B14" s="101"/>
      <c r="C14" s="102"/>
      <c r="D14" s="100" t="s">
        <v>75</v>
      </c>
      <c r="E14" s="98"/>
      <c r="F14" s="101"/>
      <c r="G14" s="102"/>
      <c r="H14" s="98" t="s">
        <v>75</v>
      </c>
      <c r="I14" s="103"/>
      <c r="J14" s="103"/>
      <c r="K14" s="98" t="s">
        <v>75</v>
      </c>
      <c r="L14" s="98"/>
    </row>
    <row r="15" spans="1:12" x14ac:dyDescent="0.3">
      <c r="A15" s="104"/>
      <c r="B15" s="96" t="s">
        <v>76</v>
      </c>
      <c r="C15" s="105" t="s">
        <v>145</v>
      </c>
      <c r="D15" s="106" t="s">
        <v>77</v>
      </c>
      <c r="E15" s="105" t="s">
        <v>145</v>
      </c>
      <c r="F15" s="96" t="s">
        <v>76</v>
      </c>
      <c r="G15" s="105" t="s">
        <v>145</v>
      </c>
      <c r="H15" s="105" t="s">
        <v>77</v>
      </c>
      <c r="I15" s="106" t="s">
        <v>76</v>
      </c>
      <c r="J15" s="106" t="s">
        <v>145</v>
      </c>
      <c r="K15" s="105" t="s">
        <v>77</v>
      </c>
      <c r="L15" s="105" t="s">
        <v>145</v>
      </c>
    </row>
    <row r="16" spans="1:12" s="132" customFormat="1" ht="11.25" x14ac:dyDescent="0.2">
      <c r="A16" s="128">
        <v>1</v>
      </c>
      <c r="B16" s="129">
        <v>2</v>
      </c>
      <c r="C16" s="128">
        <v>3</v>
      </c>
      <c r="D16" s="130">
        <v>4</v>
      </c>
      <c r="E16" s="128">
        <v>5</v>
      </c>
      <c r="F16" s="129">
        <v>6</v>
      </c>
      <c r="G16" s="128">
        <v>7</v>
      </c>
      <c r="H16" s="128">
        <v>8</v>
      </c>
      <c r="I16" s="131">
        <v>9</v>
      </c>
      <c r="J16" s="128">
        <v>10</v>
      </c>
      <c r="K16" s="128">
        <v>11</v>
      </c>
      <c r="L16" s="128">
        <v>12</v>
      </c>
    </row>
    <row r="17" spans="1:21" ht="43.9" customHeight="1" x14ac:dyDescent="0.3">
      <c r="A17" s="24" t="s">
        <v>78</v>
      </c>
      <c r="B17" s="145">
        <v>240</v>
      </c>
      <c r="C17" s="145">
        <v>1000</v>
      </c>
      <c r="D17" s="145">
        <v>66000</v>
      </c>
      <c r="E17" s="145">
        <v>230</v>
      </c>
      <c r="F17" s="145">
        <v>0</v>
      </c>
      <c r="G17" s="145">
        <v>0</v>
      </c>
      <c r="H17" s="145">
        <v>0</v>
      </c>
      <c r="I17" s="78">
        <f t="shared" ref="I17:J20" si="0">B17+F17</f>
        <v>240</v>
      </c>
      <c r="J17" s="78">
        <f t="shared" si="0"/>
        <v>1000</v>
      </c>
      <c r="K17" s="78">
        <f>D17+H17</f>
        <v>66000</v>
      </c>
      <c r="L17" s="145">
        <f>E17</f>
        <v>230</v>
      </c>
    </row>
    <row r="18" spans="1:21" hidden="1" x14ac:dyDescent="0.3">
      <c r="A18" s="136" t="s">
        <v>79</v>
      </c>
      <c r="B18" s="145">
        <v>245</v>
      </c>
      <c r="C18" s="145">
        <v>580</v>
      </c>
      <c r="D18" s="145">
        <v>40000</v>
      </c>
      <c r="E18" s="145"/>
      <c r="F18" s="145"/>
      <c r="G18" s="145"/>
      <c r="H18" s="145"/>
      <c r="I18" s="78">
        <f t="shared" si="0"/>
        <v>245</v>
      </c>
      <c r="J18" s="78">
        <f t="shared" si="0"/>
        <v>580</v>
      </c>
      <c r="K18" s="78">
        <f>D18+H18</f>
        <v>40000</v>
      </c>
      <c r="L18" s="145">
        <f t="shared" ref="L18:L27" si="1">E18</f>
        <v>0</v>
      </c>
    </row>
    <row r="19" spans="1:21" hidden="1" x14ac:dyDescent="0.3">
      <c r="A19" s="136" t="s">
        <v>80</v>
      </c>
      <c r="B19" s="145">
        <v>125</v>
      </c>
      <c r="C19" s="145">
        <v>285</v>
      </c>
      <c r="D19" s="145">
        <v>20000</v>
      </c>
      <c r="E19" s="145"/>
      <c r="F19" s="145"/>
      <c r="G19" s="145">
        <v>65.2</v>
      </c>
      <c r="H19" s="145"/>
      <c r="I19" s="78">
        <f t="shared" si="0"/>
        <v>125</v>
      </c>
      <c r="J19" s="78">
        <f t="shared" si="0"/>
        <v>350.2</v>
      </c>
      <c r="K19" s="78">
        <f>D19+H19</f>
        <v>20000</v>
      </c>
      <c r="L19" s="145">
        <f t="shared" si="1"/>
        <v>0</v>
      </c>
    </row>
    <row r="20" spans="1:21" ht="39" hidden="1" customHeight="1" x14ac:dyDescent="0.35">
      <c r="A20" s="24" t="s">
        <v>81</v>
      </c>
      <c r="B20" s="78">
        <f t="shared" ref="B20:H20" si="2">B17</f>
        <v>240</v>
      </c>
      <c r="C20" s="78">
        <f t="shared" si="2"/>
        <v>1000</v>
      </c>
      <c r="D20" s="78">
        <f t="shared" si="2"/>
        <v>66000</v>
      </c>
      <c r="E20" s="78"/>
      <c r="F20" s="78">
        <f t="shared" si="2"/>
        <v>0</v>
      </c>
      <c r="G20" s="78">
        <f t="shared" si="2"/>
        <v>0</v>
      </c>
      <c r="H20" s="78">
        <f t="shared" si="2"/>
        <v>0</v>
      </c>
      <c r="I20" s="78">
        <f t="shared" si="0"/>
        <v>240</v>
      </c>
      <c r="J20" s="78">
        <f t="shared" si="0"/>
        <v>1000</v>
      </c>
      <c r="K20" s="78">
        <f>D20+H20</f>
        <v>66000</v>
      </c>
      <c r="L20" s="145">
        <f t="shared" si="1"/>
        <v>0</v>
      </c>
      <c r="U20" s="108"/>
    </row>
    <row r="21" spans="1:21" hidden="1" x14ac:dyDescent="0.3">
      <c r="A21" s="136" t="s">
        <v>82</v>
      </c>
      <c r="B21" s="194" t="e">
        <f>#REF!</f>
        <v>#REF!</v>
      </c>
      <c r="C21" s="194" t="e">
        <f>#REF!</f>
        <v>#REF!</v>
      </c>
      <c r="D21" s="194" t="e">
        <f>#REF!</f>
        <v>#REF!</v>
      </c>
      <c r="E21" s="78"/>
      <c r="F21" s="194" t="e">
        <f>#REF!</f>
        <v>#REF!</v>
      </c>
      <c r="G21" s="194" t="e">
        <f>#REF!</f>
        <v>#REF!</v>
      </c>
      <c r="H21" s="194" t="e">
        <f>#REF!</f>
        <v>#REF!</v>
      </c>
      <c r="I21" s="194" t="e">
        <f>#REF!</f>
        <v>#REF!</v>
      </c>
      <c r="J21" s="194" t="e">
        <f>#REF!</f>
        <v>#REF!</v>
      </c>
      <c r="K21" s="194" t="e">
        <f>#REF!</f>
        <v>#REF!</v>
      </c>
      <c r="L21" s="145">
        <f t="shared" si="1"/>
        <v>0</v>
      </c>
    </row>
    <row r="22" spans="1:21" hidden="1" x14ac:dyDescent="0.3">
      <c r="A22" s="136" t="s">
        <v>83</v>
      </c>
      <c r="B22" s="194"/>
      <c r="C22" s="194"/>
      <c r="D22" s="194"/>
      <c r="E22" s="78"/>
      <c r="F22" s="194"/>
      <c r="G22" s="194"/>
      <c r="H22" s="194"/>
      <c r="I22" s="194"/>
      <c r="J22" s="194"/>
      <c r="K22" s="194"/>
      <c r="L22" s="145">
        <f t="shared" si="1"/>
        <v>0</v>
      </c>
    </row>
    <row r="23" spans="1:21" ht="18.75" hidden="1" customHeight="1" x14ac:dyDescent="0.3">
      <c r="A23" s="136" t="s">
        <v>84</v>
      </c>
      <c r="B23" s="194"/>
      <c r="C23" s="194"/>
      <c r="D23" s="194"/>
      <c r="E23" s="78"/>
      <c r="F23" s="194"/>
      <c r="G23" s="194"/>
      <c r="H23" s="194"/>
      <c r="I23" s="194"/>
      <c r="J23" s="194"/>
      <c r="K23" s="194"/>
      <c r="L23" s="145">
        <f t="shared" si="1"/>
        <v>0</v>
      </c>
    </row>
    <row r="24" spans="1:21" ht="32.25" hidden="1" customHeight="1" x14ac:dyDescent="0.3">
      <c r="A24" s="24" t="s">
        <v>85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>
        <f t="shared" si="1"/>
        <v>0</v>
      </c>
    </row>
    <row r="25" spans="1:21" ht="36" hidden="1" customHeight="1" x14ac:dyDescent="0.3">
      <c r="A25" s="24" t="s">
        <v>86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145">
        <f t="shared" si="1"/>
        <v>0</v>
      </c>
    </row>
    <row r="26" spans="1:21" ht="59.45" customHeight="1" x14ac:dyDescent="0.3">
      <c r="A26" s="24" t="s">
        <v>87</v>
      </c>
      <c r="B26" s="78">
        <v>16.5</v>
      </c>
      <c r="C26" s="78">
        <v>507</v>
      </c>
      <c r="D26" s="78">
        <v>125320</v>
      </c>
      <c r="E26" s="78">
        <v>0</v>
      </c>
      <c r="F26" s="78">
        <v>0.9</v>
      </c>
      <c r="G26" s="145">
        <v>48</v>
      </c>
      <c r="H26" s="145">
        <v>780</v>
      </c>
      <c r="I26" s="145">
        <f>B26+F26</f>
        <v>17.399999999999999</v>
      </c>
      <c r="J26" s="145">
        <f>C26+G26</f>
        <v>555</v>
      </c>
      <c r="K26" s="78">
        <f>D26+H26</f>
        <v>126100</v>
      </c>
      <c r="L26" s="145">
        <f t="shared" si="1"/>
        <v>0</v>
      </c>
    </row>
    <row r="27" spans="1:21" ht="42.6" hidden="1" customHeight="1" x14ac:dyDescent="0.3">
      <c r="A27" s="138" t="s">
        <v>88</v>
      </c>
      <c r="B27" s="78">
        <f t="shared" ref="B27:K27" si="3">B26</f>
        <v>16.5</v>
      </c>
      <c r="C27" s="78">
        <f t="shared" si="3"/>
        <v>507</v>
      </c>
      <c r="D27" s="78">
        <f t="shared" si="3"/>
        <v>125320</v>
      </c>
      <c r="E27" s="78"/>
      <c r="F27" s="78">
        <f t="shared" si="3"/>
        <v>0.9</v>
      </c>
      <c r="G27" s="145">
        <f t="shared" si="3"/>
        <v>48</v>
      </c>
      <c r="H27" s="145">
        <f t="shared" si="3"/>
        <v>780</v>
      </c>
      <c r="I27" s="145">
        <f t="shared" si="3"/>
        <v>17.399999999999999</v>
      </c>
      <c r="J27" s="145">
        <f t="shared" si="3"/>
        <v>555</v>
      </c>
      <c r="K27" s="78">
        <f t="shared" si="3"/>
        <v>126100</v>
      </c>
      <c r="L27" s="145">
        <f t="shared" si="1"/>
        <v>0</v>
      </c>
    </row>
    <row r="28" spans="1:21" ht="32.450000000000003" customHeight="1" x14ac:dyDescent="0.3">
      <c r="A28" s="53" t="s">
        <v>89</v>
      </c>
      <c r="B28" s="78">
        <f>B17+B26</f>
        <v>256.5</v>
      </c>
      <c r="C28" s="147">
        <f t="shared" ref="C28:L28" si="4">C17+C26</f>
        <v>1507</v>
      </c>
      <c r="D28" s="147">
        <f t="shared" si="4"/>
        <v>191320</v>
      </c>
      <c r="E28" s="147">
        <f t="shared" si="4"/>
        <v>230</v>
      </c>
      <c r="F28" s="147">
        <f t="shared" si="4"/>
        <v>0.9</v>
      </c>
      <c r="G28" s="147">
        <f t="shared" si="4"/>
        <v>48</v>
      </c>
      <c r="H28" s="147">
        <f t="shared" si="4"/>
        <v>780</v>
      </c>
      <c r="I28" s="147">
        <f t="shared" si="4"/>
        <v>257.39999999999998</v>
      </c>
      <c r="J28" s="147">
        <f t="shared" si="4"/>
        <v>1555</v>
      </c>
      <c r="K28" s="147">
        <f t="shared" si="4"/>
        <v>192100</v>
      </c>
      <c r="L28" s="147">
        <f t="shared" si="4"/>
        <v>230</v>
      </c>
    </row>
    <row r="29" spans="1:21" x14ac:dyDescent="0.3">
      <c r="B29" s="46"/>
      <c r="C29" s="46"/>
      <c r="D29" s="46"/>
      <c r="E29" s="46"/>
    </row>
  </sheetData>
  <mergeCells count="15">
    <mergeCell ref="I12:L12"/>
    <mergeCell ref="J2:L2"/>
    <mergeCell ref="B12:D12"/>
    <mergeCell ref="F12:H12"/>
    <mergeCell ref="A9:L9"/>
    <mergeCell ref="A10:L10"/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2018-02-20T08:47:26Z</cp:lastPrinted>
  <dcterms:created xsi:type="dcterms:W3CDTF">2014-12-27T12:45:40Z</dcterms:created>
  <dcterms:modified xsi:type="dcterms:W3CDTF">2018-02-27T10:08:40Z</dcterms:modified>
</cp:coreProperties>
</file>