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85" activeTab="0"/>
  </bookViews>
  <sheets>
    <sheet name="Виконання 2016-2018" sheetId="1" r:id="rId1"/>
    <sheet name="Виконання,проект,прогноз" sheetId="2" r:id="rId2"/>
  </sheets>
  <definedNames>
    <definedName name="_xlnm.Print_Titles" localSheetId="0">'Виконання 2016-2018'!$7:$9</definedName>
    <definedName name="_xlnm.Print_Area" localSheetId="0">'Виконання 2016-2018'!$A$4:$H$31</definedName>
    <definedName name="_xlnm.Print_Area" localSheetId="1">'Виконання,проект,прогноз'!$A$1:$L$29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M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  <comment ref="H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 на городском бюджете только молодь</t>
        </r>
      </text>
    </comment>
  </commentList>
</comments>
</file>

<file path=xl/sharedStrings.xml><?xml version="1.0" encoding="utf-8"?>
<sst xmlns="http://schemas.openxmlformats.org/spreadsheetml/2006/main" count="55" uniqueCount="42">
  <si>
    <t>Статті видатків</t>
  </si>
  <si>
    <t>Соцкультсфера</t>
  </si>
  <si>
    <t>культура та мистецтво</t>
  </si>
  <si>
    <t>фізкультура і спорт</t>
  </si>
  <si>
    <t>Соціальний захист</t>
  </si>
  <si>
    <t>допомога сім"ям з дітьми</t>
  </si>
  <si>
    <t>Молодіжні програми</t>
  </si>
  <si>
    <t>інші витрати на соцзахист</t>
  </si>
  <si>
    <t>самоврядування</t>
  </si>
  <si>
    <t>Інші видатки</t>
  </si>
  <si>
    <t>Органи місцевого самоврядування</t>
  </si>
  <si>
    <t>тис.грн.</t>
  </si>
  <si>
    <t>Доходи</t>
  </si>
  <si>
    <t>проект</t>
  </si>
  <si>
    <t xml:space="preserve">план уточнений </t>
  </si>
  <si>
    <t>Територіальний центр</t>
  </si>
  <si>
    <t>грн.</t>
  </si>
  <si>
    <t>УСЬОГО</t>
  </si>
  <si>
    <t>Усього видатків</t>
  </si>
  <si>
    <t>у тому числі</t>
  </si>
  <si>
    <t>за основними функціями видатків загального фонду</t>
  </si>
  <si>
    <t>ПОКАЗНИКИ РАЙОННОГО БЮДЖЕТУ</t>
  </si>
  <si>
    <t>по захищених статтях видатків загального фонду</t>
  </si>
  <si>
    <t>РАЗОМ</t>
  </si>
  <si>
    <t>(звіт, очікуване виконання,  проект)</t>
  </si>
  <si>
    <t>звіт</t>
  </si>
  <si>
    <t>очікуване виконання</t>
  </si>
  <si>
    <t>Соціальний захист та соціальне забезпечення</t>
  </si>
  <si>
    <t>Поточні трансферти населенню          2730</t>
  </si>
  <si>
    <t>Заробітна плата                                    2110</t>
  </si>
  <si>
    <t>Нарахування на зарплату                     2120</t>
  </si>
  <si>
    <t>Енергоносії                                          2270</t>
  </si>
  <si>
    <t>Органи управління, житлово-комунальне господарство</t>
  </si>
  <si>
    <t>Культура, фізична культура і спорт</t>
  </si>
  <si>
    <t xml:space="preserve">Харчування      </t>
  </si>
  <si>
    <t xml:space="preserve">Медикаменти                                       </t>
  </si>
  <si>
    <t>Найменування видатків</t>
  </si>
  <si>
    <t>КЕКВ</t>
  </si>
  <si>
    <t>Соціальні виплати за рахунок міжбюджетних трансфертів</t>
  </si>
  <si>
    <t>Разм видатків</t>
  </si>
  <si>
    <t>Начальник фінансового відділу                                                                                                                                                       Я.Зубко</t>
  </si>
  <si>
    <t>Начальник фінансового відділу                                                                                                           Я.Зубко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</si>
</sst>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00000"/>
    <numFmt numFmtId="205" formatCode="0.00000000000"/>
    <numFmt numFmtId="206" formatCode="0.00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  <numFmt numFmtId="215" formatCode="0.0%"/>
    <numFmt numFmtId="216" formatCode="yyyy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5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Bookman Old Style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3"/>
      <name val="Bookman Old Style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14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214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21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03" fontId="10" fillId="0" borderId="10" xfId="59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203" fontId="10" fillId="0" borderId="10" xfId="59" applyFont="1" applyFill="1" applyBorder="1" applyAlignment="1">
      <alignment horizontal="center" vertical="center" wrapText="1"/>
    </xf>
    <xf numFmtId="203" fontId="10" fillId="0" borderId="10" xfId="59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203" fontId="11" fillId="0" borderId="10" xfId="59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3" fontId="10" fillId="0" borderId="10" xfId="59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210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vertical="center"/>
    </xf>
    <xf numFmtId="212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left" vertical="top" wrapText="1"/>
    </xf>
    <xf numFmtId="203" fontId="10" fillId="0" borderId="10" xfId="59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tabSelected="1" view="pageBreakPreview" zoomScaleSheetLayoutView="100" zoomScalePageLayoutView="0" workbookViewId="0" topLeftCell="A4">
      <pane ySplit="5" topLeftCell="A16" activePane="bottomLeft" state="frozen"/>
      <selection pane="topLeft" activeCell="A4" sqref="A4"/>
      <selection pane="bottomLeft" activeCell="C24" sqref="C24"/>
    </sheetView>
  </sheetViews>
  <sheetFormatPr defaultColWidth="9.140625" defaultRowHeight="12.75"/>
  <cols>
    <col min="1" max="1" width="35.28125" style="33" customWidth="1"/>
    <col min="2" max="2" width="19.421875" style="33" customWidth="1"/>
    <col min="3" max="3" width="21.140625" style="33" customWidth="1"/>
    <col min="4" max="4" width="18.8515625" style="33" customWidth="1"/>
    <col min="5" max="5" width="19.00390625" style="33" customWidth="1"/>
    <col min="6" max="6" width="20.421875" style="33" customWidth="1"/>
    <col min="7" max="7" width="18.7109375" style="33" customWidth="1"/>
    <col min="8" max="8" width="19.28125" style="33" customWidth="1"/>
    <col min="9" max="9" width="21.421875" style="33" customWidth="1"/>
    <col min="10" max="16384" width="9.140625" style="33" customWidth="1"/>
  </cols>
  <sheetData>
    <row r="4" spans="1:8" ht="20.25" customHeight="1">
      <c r="A4" s="42" t="s">
        <v>21</v>
      </c>
      <c r="B4" s="42"/>
      <c r="C4" s="42"/>
      <c r="D4" s="42"/>
      <c r="E4" s="42"/>
      <c r="F4" s="42"/>
      <c r="G4" s="42"/>
      <c r="H4" s="42"/>
    </row>
    <row r="5" spans="1:8" ht="17.25" customHeight="1">
      <c r="A5" s="43" t="s">
        <v>20</v>
      </c>
      <c r="B5" s="43"/>
      <c r="C5" s="43"/>
      <c r="D5" s="43"/>
      <c r="E5" s="43"/>
      <c r="F5" s="43"/>
      <c r="G5" s="43"/>
      <c r="H5" s="43"/>
    </row>
    <row r="6" spans="1:8" ht="18.75">
      <c r="A6" s="7"/>
      <c r="B6" s="7"/>
      <c r="C6" s="7"/>
      <c r="D6" s="7"/>
      <c r="E6" s="7"/>
      <c r="F6" s="7"/>
      <c r="G6" s="7"/>
      <c r="H6" s="6" t="s">
        <v>16</v>
      </c>
    </row>
    <row r="7" spans="1:8" ht="53.25" customHeight="1">
      <c r="A7" s="46" t="s">
        <v>0</v>
      </c>
      <c r="B7" s="44">
        <v>2017</v>
      </c>
      <c r="C7" s="45"/>
      <c r="D7" s="44">
        <v>2018</v>
      </c>
      <c r="E7" s="45"/>
      <c r="F7" s="9">
        <v>2019</v>
      </c>
      <c r="G7" s="20">
        <v>2020</v>
      </c>
      <c r="H7" s="9">
        <v>2021</v>
      </c>
    </row>
    <row r="8" spans="1:8" ht="37.5">
      <c r="A8" s="47"/>
      <c r="B8" s="9" t="s">
        <v>14</v>
      </c>
      <c r="C8" s="16" t="s">
        <v>25</v>
      </c>
      <c r="D8" s="9" t="s">
        <v>14</v>
      </c>
      <c r="E8" s="16" t="s">
        <v>26</v>
      </c>
      <c r="F8" s="16" t="s">
        <v>13</v>
      </c>
      <c r="G8" s="16" t="s">
        <v>13</v>
      </c>
      <c r="H8" s="16" t="s">
        <v>13</v>
      </c>
    </row>
    <row r="9" spans="1:8" ht="18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</row>
    <row r="10" spans="1:8" ht="12.75" customHeight="1" hidden="1">
      <c r="A10" s="8"/>
      <c r="B10" s="8"/>
      <c r="C10" s="8"/>
      <c r="D10" s="8"/>
      <c r="E10" s="8"/>
      <c r="F10" s="8"/>
      <c r="G10" s="8"/>
      <c r="H10" s="8"/>
    </row>
    <row r="11" spans="1:8" ht="20.25" customHeight="1" hidden="1">
      <c r="A11" s="8" t="s">
        <v>12</v>
      </c>
      <c r="B11" s="8"/>
      <c r="C11" s="8"/>
      <c r="D11" s="8"/>
      <c r="E11" s="8"/>
      <c r="F11" s="8"/>
      <c r="G11" s="8"/>
      <c r="H11" s="8"/>
    </row>
    <row r="12" spans="1:8" ht="13.5" customHeight="1" hidden="1" thickBot="1">
      <c r="A12" s="8"/>
      <c r="B12" s="8"/>
      <c r="C12" s="8"/>
      <c r="D12" s="8"/>
      <c r="E12" s="8"/>
      <c r="F12" s="8"/>
      <c r="G12" s="8"/>
      <c r="H12" s="8"/>
    </row>
    <row r="13" spans="1:8" ht="16.5">
      <c r="A13" s="23" t="s">
        <v>1</v>
      </c>
      <c r="B13" s="24">
        <f>SUM(B14:B15)</f>
        <v>1153810</v>
      </c>
      <c r="C13" s="24">
        <f>SUM(C14:C15)</f>
        <v>1153810</v>
      </c>
      <c r="D13" s="24">
        <f>SUM(D14:D15)</f>
        <v>138200</v>
      </c>
      <c r="E13" s="24">
        <f>SUM(E14:E15)</f>
        <v>138200</v>
      </c>
      <c r="F13" s="24">
        <f>SUM(F14:F15)</f>
        <v>208500</v>
      </c>
      <c r="G13" s="24">
        <f>F13*105.6%</f>
        <v>220176</v>
      </c>
      <c r="H13" s="24">
        <f>G13*105%</f>
        <v>231184.80000000002</v>
      </c>
    </row>
    <row r="14" spans="1:8" ht="16.5">
      <c r="A14" s="25" t="s">
        <v>2</v>
      </c>
      <c r="B14" s="24">
        <v>106800</v>
      </c>
      <c r="C14" s="24">
        <v>106800</v>
      </c>
      <c r="D14" s="24">
        <v>92600</v>
      </c>
      <c r="E14" s="24">
        <v>92600</v>
      </c>
      <c r="F14" s="24">
        <v>159500</v>
      </c>
      <c r="G14" s="24">
        <f aca="true" t="shared" si="0" ref="G14:G26">F14*105.6%</f>
        <v>168432</v>
      </c>
      <c r="H14" s="24">
        <f>G14*105%</f>
        <v>176853.6</v>
      </c>
    </row>
    <row r="15" spans="1:9" ht="16.5">
      <c r="A15" s="25" t="s">
        <v>3</v>
      </c>
      <c r="B15" s="24">
        <v>1047010</v>
      </c>
      <c r="C15" s="24">
        <v>1047010</v>
      </c>
      <c r="D15" s="24">
        <v>45600</v>
      </c>
      <c r="E15" s="24">
        <v>45600</v>
      </c>
      <c r="F15" s="24">
        <v>49000</v>
      </c>
      <c r="G15" s="24">
        <f t="shared" si="0"/>
        <v>51744</v>
      </c>
      <c r="H15" s="24">
        <f>G15*105%</f>
        <v>54331.200000000004</v>
      </c>
      <c r="I15" s="34"/>
    </row>
    <row r="16" spans="1:8" ht="16.5">
      <c r="A16" s="23" t="s">
        <v>4</v>
      </c>
      <c r="B16" s="24">
        <f>SUM(B18:B21)</f>
        <v>8166314</v>
      </c>
      <c r="C16" s="24">
        <f>SUM(C18:C21)</f>
        <v>7968982.46</v>
      </c>
      <c r="D16" s="24">
        <f>SUM(D18:D21)</f>
        <v>9215900</v>
      </c>
      <c r="E16" s="24">
        <f>SUM(E18:E21)</f>
        <v>9215900</v>
      </c>
      <c r="F16" s="24">
        <f>SUM(F18:F21)</f>
        <v>10351490</v>
      </c>
      <c r="G16" s="24">
        <f t="shared" si="0"/>
        <v>10931173.440000001</v>
      </c>
      <c r="H16" s="24">
        <f>G16*105%</f>
        <v>11477732.112000002</v>
      </c>
    </row>
    <row r="17" spans="1:8" ht="16.5">
      <c r="A17" s="23" t="s">
        <v>19</v>
      </c>
      <c r="B17" s="24"/>
      <c r="C17" s="24"/>
      <c r="D17" s="24"/>
      <c r="E17" s="24"/>
      <c r="F17" s="24"/>
      <c r="G17" s="24">
        <f t="shared" si="0"/>
        <v>0</v>
      </c>
      <c r="H17" s="24"/>
    </row>
    <row r="18" spans="1:8" ht="15" customHeight="1" hidden="1">
      <c r="A18" s="25" t="s">
        <v>5</v>
      </c>
      <c r="B18" s="24"/>
      <c r="C18" s="24"/>
      <c r="D18" s="24"/>
      <c r="E18" s="24"/>
      <c r="F18" s="24"/>
      <c r="G18" s="24">
        <f t="shared" si="0"/>
        <v>0</v>
      </c>
      <c r="H18" s="24"/>
    </row>
    <row r="19" spans="1:8" ht="16.5">
      <c r="A19" s="25" t="s">
        <v>15</v>
      </c>
      <c r="B19" s="24">
        <v>7026774</v>
      </c>
      <c r="C19" s="24">
        <v>6879573.5</v>
      </c>
      <c r="D19" s="24">
        <v>7939950</v>
      </c>
      <c r="E19" s="24">
        <v>7939950</v>
      </c>
      <c r="F19" s="24">
        <v>8862215</v>
      </c>
      <c r="G19" s="24">
        <f t="shared" si="0"/>
        <v>9358499.040000001</v>
      </c>
      <c r="H19" s="24">
        <f>G19*105%</f>
        <v>9826423.992</v>
      </c>
    </row>
    <row r="20" spans="1:8" ht="16.5">
      <c r="A20" s="25" t="s">
        <v>6</v>
      </c>
      <c r="B20" s="24">
        <v>125740</v>
      </c>
      <c r="C20" s="24">
        <v>125104.82</v>
      </c>
      <c r="D20" s="24">
        <v>177650</v>
      </c>
      <c r="E20" s="24">
        <v>177650</v>
      </c>
      <c r="F20" s="24">
        <v>196860</v>
      </c>
      <c r="G20" s="24">
        <f t="shared" si="0"/>
        <v>207884.16</v>
      </c>
      <c r="H20" s="24">
        <f>G20*105%</f>
        <v>218278.36800000002</v>
      </c>
    </row>
    <row r="21" spans="1:8" ht="16.5">
      <c r="A21" s="25" t="s">
        <v>7</v>
      </c>
      <c r="B21" s="24">
        <v>1013800</v>
      </c>
      <c r="C21" s="24">
        <v>964304.14</v>
      </c>
      <c r="D21" s="24">
        <v>1098300</v>
      </c>
      <c r="E21" s="24">
        <v>1098300</v>
      </c>
      <c r="F21" s="24">
        <v>1292415</v>
      </c>
      <c r="G21" s="24">
        <f t="shared" si="0"/>
        <v>1364790.24</v>
      </c>
      <c r="H21" s="24">
        <f>G21*105%</f>
        <v>1433029.752</v>
      </c>
    </row>
    <row r="22" spans="1:9" ht="33.75" customHeight="1">
      <c r="A22" s="40" t="s">
        <v>10</v>
      </c>
      <c r="B22" s="27">
        <v>21847435</v>
      </c>
      <c r="C22" s="41">
        <v>21454478.43</v>
      </c>
      <c r="D22" s="27">
        <v>26667785</v>
      </c>
      <c r="E22" s="27">
        <v>26667785</v>
      </c>
      <c r="F22" s="41">
        <f>30885900+109500</f>
        <v>30995400</v>
      </c>
      <c r="G22" s="28">
        <f t="shared" si="0"/>
        <v>32731142.400000002</v>
      </c>
      <c r="H22" s="41">
        <f>G22*105%</f>
        <v>34367699.52</v>
      </c>
      <c r="I22" s="35"/>
    </row>
    <row r="23" spans="1:8" ht="22.5" customHeight="1" hidden="1" thickBot="1">
      <c r="A23" s="40" t="s">
        <v>8</v>
      </c>
      <c r="B23" s="27"/>
      <c r="C23" s="41"/>
      <c r="D23" s="27"/>
      <c r="E23" s="27"/>
      <c r="F23" s="41"/>
      <c r="G23" s="24">
        <f t="shared" si="0"/>
        <v>0</v>
      </c>
      <c r="H23" s="41"/>
    </row>
    <row r="24" spans="1:9" ht="22.5" customHeight="1">
      <c r="A24" s="26" t="s">
        <v>9</v>
      </c>
      <c r="B24" s="27">
        <v>1113422</v>
      </c>
      <c r="C24" s="27">
        <v>1109012.1</v>
      </c>
      <c r="D24" s="27">
        <v>1874499.6</v>
      </c>
      <c r="E24" s="27">
        <v>1874499.6</v>
      </c>
      <c r="F24" s="27">
        <f>2010100+788120</f>
        <v>2798220</v>
      </c>
      <c r="G24" s="24">
        <v>2122665.6</v>
      </c>
      <c r="H24" s="27">
        <f>G24*105%</f>
        <v>2228798.8800000004</v>
      </c>
      <c r="I24" s="36"/>
    </row>
    <row r="25" spans="1:8" ht="16.5">
      <c r="A25" s="29" t="s">
        <v>18</v>
      </c>
      <c r="B25" s="30">
        <f aca="true" t="shared" si="1" ref="B25:H25">B22+B16+B13+B24</f>
        <v>32280981</v>
      </c>
      <c r="C25" s="30">
        <f t="shared" si="1"/>
        <v>31686282.990000002</v>
      </c>
      <c r="D25" s="30">
        <f t="shared" si="1"/>
        <v>37896384.6</v>
      </c>
      <c r="E25" s="30">
        <f t="shared" si="1"/>
        <v>37896384.6</v>
      </c>
      <c r="F25" s="30">
        <f>F22+F16+F13+F24</f>
        <v>44353610</v>
      </c>
      <c r="G25" s="30">
        <f t="shared" si="1"/>
        <v>46005157.440000005</v>
      </c>
      <c r="H25" s="30">
        <f t="shared" si="1"/>
        <v>48305415.31200001</v>
      </c>
    </row>
    <row r="26" spans="1:8" ht="36.75" customHeight="1">
      <c r="A26" s="31" t="s">
        <v>38</v>
      </c>
      <c r="B26" s="24">
        <v>123445958</v>
      </c>
      <c r="C26" s="24">
        <v>121328668.68</v>
      </c>
      <c r="D26" s="24">
        <v>293222437</v>
      </c>
      <c r="E26" s="24">
        <v>274757248.02</v>
      </c>
      <c r="F26" s="24">
        <v>196053675</v>
      </c>
      <c r="G26" s="24">
        <f t="shared" si="0"/>
        <v>207032680.8</v>
      </c>
      <c r="H26" s="32">
        <f>G26*105%</f>
        <v>217384314.84000003</v>
      </c>
    </row>
    <row r="27" spans="1:8" ht="16.5">
      <c r="A27" s="29" t="s">
        <v>39</v>
      </c>
      <c r="B27" s="30">
        <f>B25+B26</f>
        <v>155726939</v>
      </c>
      <c r="C27" s="30">
        <f aca="true" t="shared" si="2" ref="C27:H27">C25+C26</f>
        <v>153014951.67000002</v>
      </c>
      <c r="D27" s="30">
        <f t="shared" si="2"/>
        <v>331118821.6</v>
      </c>
      <c r="E27" s="30">
        <f t="shared" si="2"/>
        <v>312653632.62</v>
      </c>
      <c r="F27" s="30">
        <f t="shared" si="2"/>
        <v>240407285</v>
      </c>
      <c r="G27" s="30">
        <f t="shared" si="2"/>
        <v>253037838.24</v>
      </c>
      <c r="H27" s="30">
        <f t="shared" si="2"/>
        <v>265689730.15200004</v>
      </c>
    </row>
    <row r="28" spans="1:8" ht="18.75">
      <c r="A28" s="21"/>
      <c r="B28" s="22"/>
      <c r="C28" s="22"/>
      <c r="D28" s="22"/>
      <c r="E28" s="22"/>
      <c r="F28" s="22"/>
      <c r="G28" s="22"/>
      <c r="H28" s="22"/>
    </row>
    <row r="29" spans="1:8" ht="18.75">
      <c r="A29" s="7"/>
      <c r="B29" s="7"/>
      <c r="C29" s="7"/>
      <c r="D29" s="7"/>
      <c r="E29" s="7"/>
      <c r="F29" s="7"/>
      <c r="G29" s="7"/>
      <c r="H29" s="7"/>
    </row>
    <row r="30" spans="1:8" s="37" customFormat="1" ht="15" customHeight="1">
      <c r="A30" s="39" t="s">
        <v>40</v>
      </c>
      <c r="B30" s="39"/>
      <c r="C30" s="39"/>
      <c r="D30" s="39"/>
      <c r="E30" s="39"/>
      <c r="F30" s="39"/>
      <c r="G30" s="39"/>
      <c r="H30" s="39"/>
    </row>
    <row r="31" spans="1:8" ht="18.75">
      <c r="A31" s="7"/>
      <c r="B31" s="7"/>
      <c r="C31" s="7"/>
      <c r="D31" s="7"/>
      <c r="E31" s="7"/>
      <c r="F31" s="7"/>
      <c r="G31" s="7"/>
      <c r="H31" s="7"/>
    </row>
  </sheetData>
  <sheetProtection/>
  <mergeCells count="10">
    <mergeCell ref="A30:H30"/>
    <mergeCell ref="A22:A23"/>
    <mergeCell ref="C22:C23"/>
    <mergeCell ref="H22:H23"/>
    <mergeCell ref="A4:H4"/>
    <mergeCell ref="A5:H5"/>
    <mergeCell ref="B7:C7"/>
    <mergeCell ref="D7:E7"/>
    <mergeCell ref="A7:A8"/>
    <mergeCell ref="F22:F23"/>
  </mergeCells>
  <printOptions/>
  <pageMargins left="0.7874015748031497" right="0.7874015748031497" top="1.1811023622047245" bottom="0.3937007874015748" header="0.31496062992125984" footer="0.1574803149606299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C7" sqref="C7:G7"/>
    </sheetView>
  </sheetViews>
  <sheetFormatPr defaultColWidth="9.140625" defaultRowHeight="12.75"/>
  <cols>
    <col min="1" max="1" width="38.00390625" style="4" customWidth="1"/>
    <col min="2" max="2" width="13.7109375" style="4" customWidth="1"/>
    <col min="3" max="3" width="11.421875" style="4" customWidth="1"/>
    <col min="4" max="5" width="11.8515625" style="4" customWidth="1"/>
    <col min="6" max="7" width="12.57421875" style="4" customWidth="1"/>
    <col min="8" max="8" width="11.421875" style="4" customWidth="1"/>
    <col min="9" max="9" width="11.8515625" style="4" customWidth="1"/>
    <col min="10" max="11" width="11.421875" style="4" customWidth="1"/>
    <col min="12" max="12" width="14.57421875" style="4" customWidth="1"/>
    <col min="13" max="20" width="10.7109375" style="4" customWidth="1"/>
    <col min="21" max="22" width="8.7109375" style="4" customWidth="1"/>
    <col min="23" max="16384" width="9.140625" style="4" customWidth="1"/>
  </cols>
  <sheetData>
    <row r="1" spans="2:9" ht="16.5">
      <c r="B1" s="2"/>
      <c r="C1" s="2"/>
      <c r="D1" s="2"/>
      <c r="E1" s="2"/>
      <c r="F1" s="2"/>
      <c r="G1" s="2"/>
      <c r="H1" s="2"/>
      <c r="I1" s="2"/>
    </row>
    <row r="2" spans="1:16" ht="18.75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7"/>
      <c r="N2" s="7"/>
      <c r="O2" s="7"/>
      <c r="P2" s="7"/>
    </row>
    <row r="3" spans="1:16" ht="18.7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7"/>
      <c r="N3" s="7"/>
      <c r="O3" s="7"/>
      <c r="P3" s="7"/>
    </row>
    <row r="4" spans="1:16" ht="20.25" customHeight="1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7"/>
      <c r="N4" s="7"/>
      <c r="O4" s="7"/>
      <c r="P4" s="7"/>
    </row>
    <row r="5" spans="2:16" ht="18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ht="18.75">
      <c r="B6" s="7"/>
      <c r="C6" s="7"/>
      <c r="D6" s="7"/>
      <c r="E6" s="7"/>
      <c r="F6" s="7"/>
      <c r="G6" s="7"/>
      <c r="H6" s="7"/>
      <c r="I6" s="7"/>
      <c r="J6" s="7"/>
      <c r="K6" s="7"/>
      <c r="L6" s="5" t="s">
        <v>11</v>
      </c>
      <c r="M6" s="7"/>
      <c r="N6" s="7"/>
      <c r="O6" s="7"/>
      <c r="P6" s="7"/>
    </row>
    <row r="7" spans="1:16" ht="55.5" customHeight="1">
      <c r="A7" s="50" t="s">
        <v>36</v>
      </c>
      <c r="B7" s="50" t="s">
        <v>37</v>
      </c>
      <c r="C7" s="55" t="s">
        <v>17</v>
      </c>
      <c r="D7" s="56"/>
      <c r="E7" s="56"/>
      <c r="F7" s="56"/>
      <c r="G7" s="57"/>
      <c r="H7" s="53" t="s">
        <v>27</v>
      </c>
      <c r="I7" s="53"/>
      <c r="J7" s="53"/>
      <c r="K7" s="53"/>
      <c r="L7" s="53"/>
      <c r="M7" s="52"/>
      <c r="N7" s="52"/>
      <c r="O7" s="52"/>
      <c r="P7" s="52"/>
    </row>
    <row r="8" spans="1:16" ht="16.5" customHeight="1">
      <c r="A8" s="51"/>
      <c r="B8" s="51"/>
      <c r="C8" s="8">
        <v>2017</v>
      </c>
      <c r="D8" s="8">
        <v>2018</v>
      </c>
      <c r="E8" s="8">
        <v>2019</v>
      </c>
      <c r="F8" s="8">
        <v>2020</v>
      </c>
      <c r="G8" s="8">
        <v>2021</v>
      </c>
      <c r="H8" s="8">
        <v>2017</v>
      </c>
      <c r="I8" s="8">
        <v>2018</v>
      </c>
      <c r="J8" s="8">
        <v>2019</v>
      </c>
      <c r="K8" s="8">
        <v>2020</v>
      </c>
      <c r="L8" s="8">
        <v>2021</v>
      </c>
      <c r="M8" s="12"/>
      <c r="N8" s="12"/>
      <c r="O8" s="12"/>
      <c r="P8" s="13"/>
    </row>
    <row r="9" spans="1:16" ht="16.5" customHeight="1">
      <c r="A9" s="10" t="s">
        <v>29</v>
      </c>
      <c r="B9" s="14">
        <v>2110</v>
      </c>
      <c r="C9" s="15">
        <f aca="true" t="shared" si="0" ref="C9:C14">H9+M9+M20+C32+H20+C20</f>
        <v>21007.6</v>
      </c>
      <c r="D9" s="15">
        <f aca="true" t="shared" si="1" ref="D9:D14">I9+N9+N20+D32+I20+D20</f>
        <v>25040.4</v>
      </c>
      <c r="E9" s="15">
        <f aca="true" t="shared" si="2" ref="E9:E14">J9+O9+O20+E32+J20+E20</f>
        <v>29244.2</v>
      </c>
      <c r="F9" s="15">
        <f aca="true" t="shared" si="3" ref="F9:G14">K9+F20+K20</f>
        <v>30881.875200000002</v>
      </c>
      <c r="G9" s="15">
        <f t="shared" si="3"/>
        <v>32425.968960000006</v>
      </c>
      <c r="H9" s="15">
        <f>5248.7</f>
        <v>5248.7</v>
      </c>
      <c r="I9" s="11">
        <v>6061</v>
      </c>
      <c r="J9" s="11">
        <v>6787.5</v>
      </c>
      <c r="K9" s="11">
        <f aca="true" t="shared" si="4" ref="K9:K14">J9*105.6%</f>
        <v>7167.6</v>
      </c>
      <c r="L9" s="11">
        <f aca="true" t="shared" si="5" ref="L9:L14">K9*105%</f>
        <v>7525.9800000000005</v>
      </c>
      <c r="M9" s="13"/>
      <c r="N9" s="13"/>
      <c r="O9" s="13"/>
      <c r="P9" s="13"/>
    </row>
    <row r="10" spans="1:16" ht="16.5" customHeight="1">
      <c r="A10" s="10" t="s">
        <v>30</v>
      </c>
      <c r="B10" s="10">
        <v>2120</v>
      </c>
      <c r="C10" s="15">
        <f t="shared" si="0"/>
        <v>4662.5</v>
      </c>
      <c r="D10" s="15">
        <f t="shared" si="1"/>
        <v>5552.9</v>
      </c>
      <c r="E10" s="15">
        <f t="shared" si="2"/>
        <v>6483.1</v>
      </c>
      <c r="F10" s="15">
        <f t="shared" si="3"/>
        <v>6846.153600000001</v>
      </c>
      <c r="G10" s="15">
        <f t="shared" si="3"/>
        <v>7188.46128</v>
      </c>
      <c r="H10" s="15">
        <v>1184.4</v>
      </c>
      <c r="I10" s="11">
        <v>1377.4</v>
      </c>
      <c r="J10" s="11">
        <v>1542.6</v>
      </c>
      <c r="K10" s="11">
        <f t="shared" si="4"/>
        <v>1628.9856</v>
      </c>
      <c r="L10" s="11">
        <f t="shared" si="5"/>
        <v>1710.43488</v>
      </c>
      <c r="M10" s="13"/>
      <c r="N10" s="13"/>
      <c r="O10" s="13"/>
      <c r="P10" s="13"/>
    </row>
    <row r="11" spans="1:16" ht="16.5" customHeight="1">
      <c r="A11" s="10" t="s">
        <v>35</v>
      </c>
      <c r="B11" s="10">
        <v>2220</v>
      </c>
      <c r="C11" s="15">
        <f t="shared" si="0"/>
        <v>9.3</v>
      </c>
      <c r="D11" s="15">
        <f t="shared" si="1"/>
        <v>0.8</v>
      </c>
      <c r="E11" s="15">
        <f t="shared" si="2"/>
        <v>1</v>
      </c>
      <c r="F11" s="15">
        <f t="shared" si="3"/>
        <v>1.056</v>
      </c>
      <c r="G11" s="15">
        <f t="shared" si="3"/>
        <v>1.1088</v>
      </c>
      <c r="H11" s="15">
        <v>7.2</v>
      </c>
      <c r="I11" s="11">
        <v>0.8</v>
      </c>
      <c r="J11" s="11">
        <v>1</v>
      </c>
      <c r="K11" s="11">
        <f t="shared" si="4"/>
        <v>1.056</v>
      </c>
      <c r="L11" s="11">
        <f t="shared" si="5"/>
        <v>1.1088</v>
      </c>
      <c r="M11" s="13"/>
      <c r="N11" s="13"/>
      <c r="O11" s="13"/>
      <c r="P11" s="13"/>
    </row>
    <row r="12" spans="1:16" ht="16.5" customHeight="1">
      <c r="A12" s="10" t="s">
        <v>34</v>
      </c>
      <c r="B12" s="10">
        <v>2230</v>
      </c>
      <c r="C12" s="15">
        <f t="shared" si="0"/>
        <v>149.3</v>
      </c>
      <c r="D12" s="15">
        <f t="shared" si="1"/>
        <v>198.8</v>
      </c>
      <c r="E12" s="15">
        <f t="shared" si="2"/>
        <v>212.7</v>
      </c>
      <c r="F12" s="15">
        <f t="shared" si="3"/>
        <v>224.6112</v>
      </c>
      <c r="G12" s="15">
        <f t="shared" si="3"/>
        <v>235.84176</v>
      </c>
      <c r="H12" s="15">
        <v>149.3</v>
      </c>
      <c r="I12" s="11">
        <v>198.8</v>
      </c>
      <c r="J12" s="11">
        <v>212.7</v>
      </c>
      <c r="K12" s="11">
        <f t="shared" si="4"/>
        <v>224.6112</v>
      </c>
      <c r="L12" s="11">
        <f t="shared" si="5"/>
        <v>235.84176</v>
      </c>
      <c r="M12" s="13"/>
      <c r="N12" s="13"/>
      <c r="O12" s="13"/>
      <c r="P12" s="13"/>
    </row>
    <row r="13" spans="1:16" ht="16.5" customHeight="1">
      <c r="A13" s="10" t="s">
        <v>31</v>
      </c>
      <c r="B13" s="10">
        <v>2270</v>
      </c>
      <c r="C13" s="15">
        <f t="shared" si="0"/>
        <v>1013</v>
      </c>
      <c r="D13" s="15">
        <f t="shared" si="1"/>
        <v>983.3000000000001</v>
      </c>
      <c r="E13" s="15">
        <f t="shared" si="2"/>
        <v>1138.7</v>
      </c>
      <c r="F13" s="15">
        <f t="shared" si="3"/>
        <v>1202.4672</v>
      </c>
      <c r="G13" s="15">
        <f t="shared" si="3"/>
        <v>1262.59056</v>
      </c>
      <c r="H13" s="15">
        <v>215</v>
      </c>
      <c r="I13" s="11">
        <v>313.6</v>
      </c>
      <c r="J13" s="11">
        <v>331.8</v>
      </c>
      <c r="K13" s="11">
        <f t="shared" si="4"/>
        <v>350.3808</v>
      </c>
      <c r="L13" s="11">
        <f t="shared" si="5"/>
        <v>367.89984000000004</v>
      </c>
      <c r="M13" s="13"/>
      <c r="N13" s="13"/>
      <c r="O13" s="13"/>
      <c r="P13" s="13"/>
    </row>
    <row r="14" spans="1:16" ht="16.5" customHeight="1">
      <c r="A14" s="10" t="s">
        <v>28</v>
      </c>
      <c r="B14" s="10">
        <v>2730</v>
      </c>
      <c r="C14" s="15">
        <f t="shared" si="0"/>
        <v>764.2</v>
      </c>
      <c r="D14" s="15">
        <f t="shared" si="1"/>
        <v>576.6999999999999</v>
      </c>
      <c r="E14" s="15">
        <f t="shared" si="2"/>
        <v>1097.4</v>
      </c>
      <c r="F14" s="15">
        <f t="shared" si="3"/>
        <v>1158.8544000000002</v>
      </c>
      <c r="G14" s="15">
        <f t="shared" si="3"/>
        <v>1216.7971200000002</v>
      </c>
      <c r="H14" s="15">
        <v>764.2</v>
      </c>
      <c r="I14" s="11">
        <v>555.9</v>
      </c>
      <c r="J14" s="11">
        <v>1097.4</v>
      </c>
      <c r="K14" s="11">
        <f t="shared" si="4"/>
        <v>1158.8544000000002</v>
      </c>
      <c r="L14" s="11">
        <f t="shared" si="5"/>
        <v>1216.7971200000002</v>
      </c>
      <c r="M14" s="13"/>
      <c r="N14" s="13"/>
      <c r="O14" s="13"/>
      <c r="P14" s="13"/>
    </row>
    <row r="15" spans="1:16" ht="16.5" customHeight="1">
      <c r="A15" s="10" t="s">
        <v>23</v>
      </c>
      <c r="B15" s="10"/>
      <c r="C15" s="11">
        <f aca="true" t="shared" si="6" ref="C15:L15">SUM(C9:C14)</f>
        <v>27605.899999999998</v>
      </c>
      <c r="D15" s="11">
        <f t="shared" si="6"/>
        <v>32352.9</v>
      </c>
      <c r="E15" s="11">
        <f t="shared" si="6"/>
        <v>38177.1</v>
      </c>
      <c r="F15" s="11">
        <f t="shared" si="6"/>
        <v>40315.01759999999</v>
      </c>
      <c r="G15" s="11">
        <f t="shared" si="6"/>
        <v>42330.76848000001</v>
      </c>
      <c r="H15" s="11">
        <f t="shared" si="6"/>
        <v>7568.8</v>
      </c>
      <c r="I15" s="11">
        <f t="shared" si="6"/>
        <v>8507.5</v>
      </c>
      <c r="J15" s="11">
        <f t="shared" si="6"/>
        <v>9973</v>
      </c>
      <c r="K15" s="11">
        <f t="shared" si="6"/>
        <v>10531.488000000001</v>
      </c>
      <c r="L15" s="11">
        <f t="shared" si="6"/>
        <v>11058.062399999999</v>
      </c>
      <c r="M15" s="7"/>
      <c r="N15" s="7"/>
      <c r="O15" s="7"/>
      <c r="P15" s="7"/>
    </row>
    <row r="16" spans="2:16" ht="16.5" customHeight="1">
      <c r="B16" s="7"/>
      <c r="C16" s="17"/>
      <c r="D16" s="17"/>
      <c r="E16" s="17"/>
      <c r="F16" s="17"/>
      <c r="G16" s="17"/>
      <c r="H16" s="7"/>
      <c r="I16" s="7"/>
      <c r="J16" s="7"/>
      <c r="K16" s="7"/>
      <c r="L16" s="7"/>
      <c r="M16" s="7"/>
      <c r="N16" s="7"/>
      <c r="O16" s="7"/>
      <c r="P16" s="7"/>
    </row>
    <row r="17" spans="2:16" ht="16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44.25" customHeight="1">
      <c r="A18" s="50" t="s">
        <v>36</v>
      </c>
      <c r="B18" s="50" t="s">
        <v>37</v>
      </c>
      <c r="C18" s="55" t="s">
        <v>33</v>
      </c>
      <c r="D18" s="56"/>
      <c r="E18" s="56"/>
      <c r="F18" s="56"/>
      <c r="G18" s="58"/>
      <c r="H18" s="53" t="s">
        <v>32</v>
      </c>
      <c r="I18" s="53"/>
      <c r="J18" s="53"/>
      <c r="K18" s="53"/>
      <c r="L18" s="53"/>
      <c r="M18" s="52"/>
      <c r="N18" s="52"/>
      <c r="O18" s="52"/>
      <c r="P18" s="7"/>
    </row>
    <row r="19" spans="1:16" ht="16.5" customHeight="1">
      <c r="A19" s="51"/>
      <c r="B19" s="51"/>
      <c r="C19" s="8">
        <v>2017</v>
      </c>
      <c r="D19" s="8">
        <v>2018</v>
      </c>
      <c r="E19" s="8">
        <v>2019</v>
      </c>
      <c r="F19" s="8">
        <v>2020</v>
      </c>
      <c r="G19" s="8">
        <v>2021</v>
      </c>
      <c r="H19" s="8">
        <v>2017</v>
      </c>
      <c r="I19" s="8">
        <v>2018</v>
      </c>
      <c r="J19" s="8">
        <v>2019</v>
      </c>
      <c r="K19" s="8">
        <v>2020</v>
      </c>
      <c r="L19" s="8">
        <v>2021</v>
      </c>
      <c r="M19" s="12"/>
      <c r="N19" s="12"/>
      <c r="O19" s="12"/>
      <c r="P19" s="7"/>
    </row>
    <row r="20" spans="1:16" ht="16.5" customHeight="1">
      <c r="A20" s="10" t="s">
        <v>29</v>
      </c>
      <c r="B20" s="14">
        <v>2110</v>
      </c>
      <c r="C20" s="11">
        <v>655.3</v>
      </c>
      <c r="D20" s="11">
        <v>0</v>
      </c>
      <c r="E20" s="11"/>
      <c r="F20" s="11">
        <f aca="true" t="shared" si="7" ref="F20:F25">E20*105.6%</f>
        <v>0</v>
      </c>
      <c r="G20" s="11">
        <f aca="true" t="shared" si="8" ref="G20:G25">F20*105%</f>
        <v>0</v>
      </c>
      <c r="H20" s="11">
        <f>15103.6</f>
        <v>15103.6</v>
      </c>
      <c r="I20" s="11">
        <v>18979.4</v>
      </c>
      <c r="J20" s="11">
        <v>22456.7</v>
      </c>
      <c r="K20" s="11">
        <f aca="true" t="shared" si="9" ref="K20:K25">J20*105.6%</f>
        <v>23714.275200000004</v>
      </c>
      <c r="L20" s="11">
        <f aca="true" t="shared" si="10" ref="L20:L25">K20*105%</f>
        <v>24899.988960000006</v>
      </c>
      <c r="M20" s="13"/>
      <c r="N20" s="13"/>
      <c r="O20" s="13"/>
      <c r="P20" s="7"/>
    </row>
    <row r="21" spans="1:16" ht="16.5" customHeight="1">
      <c r="A21" s="10" t="s">
        <v>30</v>
      </c>
      <c r="B21" s="10">
        <v>2120</v>
      </c>
      <c r="C21" s="11">
        <v>144.2</v>
      </c>
      <c r="D21" s="11">
        <v>0</v>
      </c>
      <c r="E21" s="11"/>
      <c r="F21" s="11">
        <f t="shared" si="7"/>
        <v>0</v>
      </c>
      <c r="G21" s="11">
        <f t="shared" si="8"/>
        <v>0</v>
      </c>
      <c r="H21" s="11">
        <f>3333.9</f>
        <v>3333.9</v>
      </c>
      <c r="I21" s="11">
        <v>4175.5</v>
      </c>
      <c r="J21" s="11">
        <v>4940.5</v>
      </c>
      <c r="K21" s="11">
        <f t="shared" si="9"/>
        <v>5217.168000000001</v>
      </c>
      <c r="L21" s="11">
        <f t="shared" si="10"/>
        <v>5478.026400000001</v>
      </c>
      <c r="M21" s="13"/>
      <c r="N21" s="13"/>
      <c r="O21" s="13"/>
      <c r="P21" s="7"/>
    </row>
    <row r="22" spans="1:16" ht="16.5" customHeight="1">
      <c r="A22" s="10" t="s">
        <v>35</v>
      </c>
      <c r="B22" s="10">
        <v>2220</v>
      </c>
      <c r="C22" s="11">
        <v>2.1</v>
      </c>
      <c r="D22" s="11">
        <v>0</v>
      </c>
      <c r="E22" s="11"/>
      <c r="F22" s="11">
        <f t="shared" si="7"/>
        <v>0</v>
      </c>
      <c r="G22" s="11">
        <f t="shared" si="8"/>
        <v>0</v>
      </c>
      <c r="H22" s="11">
        <v>0</v>
      </c>
      <c r="I22" s="11">
        <v>0</v>
      </c>
      <c r="J22" s="11"/>
      <c r="K22" s="11">
        <f t="shared" si="9"/>
        <v>0</v>
      </c>
      <c r="L22" s="11">
        <f t="shared" si="10"/>
        <v>0</v>
      </c>
      <c r="M22" s="13"/>
      <c r="N22" s="13"/>
      <c r="O22" s="13"/>
      <c r="P22" s="7"/>
    </row>
    <row r="23" spans="1:16" ht="16.5" customHeight="1">
      <c r="A23" s="10" t="s">
        <v>34</v>
      </c>
      <c r="B23" s="10">
        <v>2230</v>
      </c>
      <c r="C23" s="11">
        <v>0</v>
      </c>
      <c r="D23" s="11">
        <v>0</v>
      </c>
      <c r="E23" s="11"/>
      <c r="F23" s="11">
        <f t="shared" si="7"/>
        <v>0</v>
      </c>
      <c r="G23" s="11">
        <f t="shared" si="8"/>
        <v>0</v>
      </c>
      <c r="H23" s="11">
        <v>0</v>
      </c>
      <c r="I23" s="11">
        <v>0</v>
      </c>
      <c r="J23" s="11"/>
      <c r="K23" s="11">
        <f t="shared" si="9"/>
        <v>0</v>
      </c>
      <c r="L23" s="11">
        <f t="shared" si="10"/>
        <v>0</v>
      </c>
      <c r="M23" s="13"/>
      <c r="N23" s="13"/>
      <c r="O23" s="13"/>
      <c r="P23" s="7"/>
    </row>
    <row r="24" spans="1:16" ht="16.5" customHeight="1">
      <c r="A24" s="10" t="s">
        <v>31</v>
      </c>
      <c r="B24" s="10">
        <v>2270</v>
      </c>
      <c r="C24" s="11">
        <v>115.1</v>
      </c>
      <c r="D24" s="11">
        <v>0</v>
      </c>
      <c r="E24" s="11"/>
      <c r="F24" s="11">
        <f t="shared" si="7"/>
        <v>0</v>
      </c>
      <c r="G24" s="11">
        <f t="shared" si="8"/>
        <v>0</v>
      </c>
      <c r="H24" s="11">
        <v>682.9</v>
      </c>
      <c r="I24" s="11">
        <v>669.7</v>
      </c>
      <c r="J24" s="11">
        <v>806.9</v>
      </c>
      <c r="K24" s="11">
        <f t="shared" si="9"/>
        <v>852.0864</v>
      </c>
      <c r="L24" s="11">
        <f t="shared" si="10"/>
        <v>894.69072</v>
      </c>
      <c r="M24" s="13"/>
      <c r="N24" s="13"/>
      <c r="O24" s="13"/>
      <c r="P24" s="7"/>
    </row>
    <row r="25" spans="1:16" ht="16.5" customHeight="1">
      <c r="A25" s="10" t="s">
        <v>28</v>
      </c>
      <c r="B25" s="10">
        <v>2730</v>
      </c>
      <c r="C25" s="11">
        <v>0</v>
      </c>
      <c r="D25" s="11">
        <v>20</v>
      </c>
      <c r="E25" s="11"/>
      <c r="F25" s="11">
        <f t="shared" si="7"/>
        <v>0</v>
      </c>
      <c r="G25" s="11">
        <f t="shared" si="8"/>
        <v>0</v>
      </c>
      <c r="H25" s="11">
        <v>0</v>
      </c>
      <c r="I25" s="11">
        <v>0.8</v>
      </c>
      <c r="J25" s="11"/>
      <c r="K25" s="11">
        <f t="shared" si="9"/>
        <v>0</v>
      </c>
      <c r="L25" s="11">
        <f t="shared" si="10"/>
        <v>0</v>
      </c>
      <c r="M25" s="13"/>
      <c r="N25" s="13"/>
      <c r="O25" s="13"/>
      <c r="P25" s="7"/>
    </row>
    <row r="26" spans="1:16" ht="18.75">
      <c r="A26" s="10" t="s">
        <v>23</v>
      </c>
      <c r="B26" s="10"/>
      <c r="C26" s="11">
        <f aca="true" t="shared" si="11" ref="C26:L26">SUM(C20:C25)</f>
        <v>916.7</v>
      </c>
      <c r="D26" s="11">
        <f t="shared" si="11"/>
        <v>20</v>
      </c>
      <c r="E26" s="11">
        <f t="shared" si="11"/>
        <v>0</v>
      </c>
      <c r="F26" s="11">
        <f t="shared" si="11"/>
        <v>0</v>
      </c>
      <c r="G26" s="11">
        <f t="shared" si="11"/>
        <v>0</v>
      </c>
      <c r="H26" s="11">
        <f t="shared" si="11"/>
        <v>19120.4</v>
      </c>
      <c r="I26" s="11">
        <f t="shared" si="11"/>
        <v>23825.4</v>
      </c>
      <c r="J26" s="11">
        <f t="shared" si="11"/>
        <v>28204.100000000002</v>
      </c>
      <c r="K26" s="11">
        <f t="shared" si="11"/>
        <v>29783.529600000005</v>
      </c>
      <c r="L26" s="11">
        <f t="shared" si="11"/>
        <v>31272.706080000004</v>
      </c>
      <c r="M26" s="13"/>
      <c r="N26" s="13"/>
      <c r="O26" s="13"/>
      <c r="P26" s="7"/>
    </row>
    <row r="27" spans="2:16" ht="18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7"/>
    </row>
    <row r="28" spans="1:16" s="18" customFormat="1" ht="33.75" customHeight="1">
      <c r="A28" s="54" t="s">
        <v>41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38"/>
      <c r="N28" s="38"/>
      <c r="O28" s="19"/>
      <c r="P28" s="19"/>
    </row>
    <row r="29" spans="2:16" ht="18.75">
      <c r="B29" s="13"/>
      <c r="C29" s="13"/>
      <c r="D29" s="13"/>
      <c r="E29" s="13"/>
      <c r="F29" s="13"/>
      <c r="G29" s="13"/>
      <c r="H29" s="7"/>
      <c r="I29" s="7"/>
      <c r="J29" s="7"/>
      <c r="K29" s="7"/>
      <c r="L29" s="7"/>
      <c r="M29" s="7"/>
      <c r="N29" s="7"/>
      <c r="O29" s="7"/>
      <c r="P29" s="7"/>
    </row>
    <row r="30" spans="2:7" ht="12.75" customHeight="1">
      <c r="B30" s="2"/>
      <c r="C30" s="49"/>
      <c r="D30" s="49"/>
      <c r="E30" s="49"/>
      <c r="F30" s="1"/>
      <c r="G30" s="1"/>
    </row>
    <row r="31" spans="2:7" ht="16.5">
      <c r="B31" s="2"/>
      <c r="C31" s="2"/>
      <c r="D31" s="2"/>
      <c r="E31" s="2"/>
      <c r="F31" s="2"/>
      <c r="G31" s="2"/>
    </row>
    <row r="32" spans="2:7" ht="16.5">
      <c r="B32" s="3"/>
      <c r="C32" s="3"/>
      <c r="D32" s="3"/>
      <c r="E32" s="3"/>
      <c r="F32" s="3"/>
      <c r="G32" s="3"/>
    </row>
    <row r="33" spans="2:7" ht="16.5">
      <c r="B33" s="3"/>
      <c r="C33" s="3"/>
      <c r="D33" s="3"/>
      <c r="E33" s="3"/>
      <c r="F33" s="3"/>
      <c r="G33" s="3"/>
    </row>
    <row r="34" spans="2:7" ht="16.5">
      <c r="B34" s="3"/>
      <c r="C34" s="3"/>
      <c r="D34" s="3"/>
      <c r="E34" s="3"/>
      <c r="F34" s="3"/>
      <c r="G34" s="3"/>
    </row>
    <row r="35" spans="2:7" ht="16.5">
      <c r="B35" s="3"/>
      <c r="C35" s="3"/>
      <c r="D35" s="3"/>
      <c r="E35" s="3"/>
      <c r="F35" s="3"/>
      <c r="G35" s="3"/>
    </row>
    <row r="36" spans="2:7" ht="16.5">
      <c r="B36" s="3"/>
      <c r="C36" s="3"/>
      <c r="D36" s="3"/>
      <c r="E36" s="3"/>
      <c r="F36" s="3"/>
      <c r="G36" s="3"/>
    </row>
    <row r="37" spans="2:7" ht="16.5">
      <c r="B37" s="3"/>
      <c r="C37" s="3"/>
      <c r="D37" s="3"/>
      <c r="E37" s="3"/>
      <c r="F37" s="3"/>
      <c r="G37" s="3"/>
    </row>
  </sheetData>
  <sheetProtection/>
  <mergeCells count="15">
    <mergeCell ref="A7:A8"/>
    <mergeCell ref="C7:G7"/>
    <mergeCell ref="B18:B19"/>
    <mergeCell ref="A18:A19"/>
    <mergeCell ref="C18:G18"/>
    <mergeCell ref="A2:L2"/>
    <mergeCell ref="A3:L3"/>
    <mergeCell ref="A4:L4"/>
    <mergeCell ref="C30:E30"/>
    <mergeCell ref="B7:B8"/>
    <mergeCell ref="M18:O18"/>
    <mergeCell ref="M7:P7"/>
    <mergeCell ref="H18:L18"/>
    <mergeCell ref="H7:L7"/>
    <mergeCell ref="A28:L28"/>
  </mergeCells>
  <printOptions/>
  <pageMargins left="0.7874015748031497" right="0.7874015748031497" top="1.1811023622047245" bottom="0.3937007874015748" header="0.7086614173228347" footer="0.15748031496062992"/>
  <pageSetup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Юрий Луценко</cp:lastModifiedBy>
  <cp:lastPrinted>2018-12-14T13:43:23Z</cp:lastPrinted>
  <dcterms:created xsi:type="dcterms:W3CDTF">1996-10-08T23:32:33Z</dcterms:created>
  <dcterms:modified xsi:type="dcterms:W3CDTF">2019-01-03T09:42:20Z</dcterms:modified>
  <cp:category/>
  <cp:version/>
  <cp:contentType/>
  <cp:contentStatus/>
</cp:coreProperties>
</file>