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248\"/>
    </mc:Choice>
  </mc:AlternateContent>
  <bookViews>
    <workbookView xWindow="0" yWindow="0" windowWidth="23040" windowHeight="9192" activeTab="5"/>
  </bookViews>
  <sheets>
    <sheet name="Додаток 1" sheetId="1" r:id="rId1"/>
    <sheet name="Додаток 2" sheetId="2" r:id="rId2"/>
    <sheet name="Додаток 3" sheetId="4" r:id="rId3"/>
    <sheet name="Додаток 4" sheetId="8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3'!$9:$12</definedName>
    <definedName name="_xlnm.Print_Titles" localSheetId="4">'Додаток 5'!$9:$11</definedName>
    <definedName name="_xlnm.Print_Area" localSheetId="1">'Додаток 2'!$A$1:$F$24</definedName>
    <definedName name="_xlnm.Print_Area" localSheetId="2">'Додаток 3'!$A$1:$P$36</definedName>
    <definedName name="_xlnm.Print_Area" localSheetId="4">'Додаток 5'!$A$1:$J$40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J38" i="5" l="1"/>
  <c r="K28" i="4"/>
  <c r="O28" i="4"/>
  <c r="H38" i="5" l="1"/>
  <c r="H32" i="5" l="1"/>
  <c r="H25" i="5"/>
  <c r="I26" i="5"/>
  <c r="G26" i="5" s="1"/>
  <c r="H21" i="5"/>
  <c r="F13" i="8"/>
  <c r="F28" i="4" l="1"/>
  <c r="F26" i="4" l="1"/>
  <c r="E51" i="1" l="1"/>
  <c r="D51" i="1"/>
  <c r="E44" i="1"/>
  <c r="E43" i="1" s="1"/>
  <c r="E42" i="1" s="1"/>
  <c r="D44" i="1"/>
  <c r="D43" i="1" s="1"/>
  <c r="D42" i="1" s="1"/>
  <c r="C45" i="1"/>
  <c r="D32" i="1"/>
  <c r="C44" i="1" l="1"/>
  <c r="C42" i="1"/>
  <c r="C43" i="1"/>
  <c r="C34" i="1" l="1"/>
  <c r="E14" i="1"/>
  <c r="E13" i="1" s="1"/>
  <c r="F14" i="1"/>
  <c r="F13" i="1" s="1"/>
  <c r="D14" i="1"/>
  <c r="D13" i="1" s="1"/>
  <c r="C15" i="1"/>
  <c r="C14" i="1" l="1"/>
  <c r="C13" i="1"/>
  <c r="C17" i="6" l="1"/>
  <c r="G32" i="4" l="1"/>
  <c r="H32" i="4"/>
  <c r="I32" i="4"/>
  <c r="K32" i="4"/>
  <c r="L32" i="4"/>
  <c r="M32" i="4"/>
  <c r="N32" i="4"/>
  <c r="O32" i="4"/>
  <c r="F32" i="4"/>
  <c r="J32" i="4" l="1"/>
  <c r="J29" i="4" l="1"/>
  <c r="E29" i="4"/>
  <c r="P29" i="4" l="1"/>
  <c r="D16" i="1"/>
  <c r="J15" i="4" l="1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30" i="4"/>
  <c r="J33" i="4"/>
  <c r="J34" i="4"/>
  <c r="J35" i="4"/>
  <c r="J37" i="5" l="1"/>
  <c r="J36" i="5" s="1"/>
  <c r="H37" i="5"/>
  <c r="H36" i="5" s="1"/>
  <c r="J34" i="5"/>
  <c r="J33" i="5" s="1"/>
  <c r="H34" i="5"/>
  <c r="H33" i="5" s="1"/>
  <c r="J31" i="5"/>
  <c r="J30" i="5" s="1"/>
  <c r="H31" i="5"/>
  <c r="H30" i="5"/>
  <c r="J24" i="5"/>
  <c r="H24" i="5"/>
  <c r="H20" i="5"/>
  <c r="J18" i="5"/>
  <c r="J17" i="5" s="1"/>
  <c r="J12" i="5" s="1"/>
  <c r="H18" i="5"/>
  <c r="H17" i="5" s="1"/>
  <c r="H14" i="5"/>
  <c r="H13" i="5" s="1"/>
  <c r="I13" i="5"/>
  <c r="I14" i="5"/>
  <c r="I15" i="5"/>
  <c r="G15" i="5" s="1"/>
  <c r="I16" i="5"/>
  <c r="G16" i="5" s="1"/>
  <c r="I19" i="5"/>
  <c r="I18" i="5" s="1"/>
  <c r="I20" i="5"/>
  <c r="I21" i="5"/>
  <c r="G21" i="5" s="1"/>
  <c r="I22" i="5"/>
  <c r="G22" i="5" s="1"/>
  <c r="I25" i="5"/>
  <c r="G27" i="5"/>
  <c r="I28" i="5"/>
  <c r="G28" i="5" s="1"/>
  <c r="I29" i="5"/>
  <c r="G29" i="5" s="1"/>
  <c r="I23" i="5"/>
  <c r="G23" i="5" s="1"/>
  <c r="I32" i="5"/>
  <c r="G32" i="5" s="1"/>
  <c r="I35" i="5"/>
  <c r="G35" i="5" s="1"/>
  <c r="I38" i="5"/>
  <c r="G38" i="5" s="1"/>
  <c r="I39" i="5"/>
  <c r="G39" i="5" s="1"/>
  <c r="I34" i="5" l="1"/>
  <c r="J40" i="5"/>
  <c r="I37" i="5"/>
  <c r="I36" i="5" s="1"/>
  <c r="G25" i="5"/>
  <c r="G36" i="5"/>
  <c r="G37" i="5"/>
  <c r="G19" i="5"/>
  <c r="G20" i="5"/>
  <c r="I24" i="5"/>
  <c r="G24" i="5" s="1"/>
  <c r="I31" i="5"/>
  <c r="I17" i="5"/>
  <c r="G17" i="5" s="1"/>
  <c r="G18" i="5"/>
  <c r="G13" i="5"/>
  <c r="H12" i="5"/>
  <c r="H40" i="5" s="1"/>
  <c r="I12" i="5"/>
  <c r="G14" i="5"/>
  <c r="M31" i="4"/>
  <c r="N31" i="4"/>
  <c r="O31" i="4"/>
  <c r="K31" i="4"/>
  <c r="H31" i="4"/>
  <c r="I31" i="4"/>
  <c r="F31" i="4"/>
  <c r="G31" i="4"/>
  <c r="L14" i="4"/>
  <c r="M14" i="4"/>
  <c r="M13" i="4" s="1"/>
  <c r="N14" i="4"/>
  <c r="N13" i="4" s="1"/>
  <c r="O14" i="4"/>
  <c r="O13" i="4" s="1"/>
  <c r="K14" i="4"/>
  <c r="K13" i="4" s="1"/>
  <c r="G14" i="4"/>
  <c r="G13" i="4" s="1"/>
  <c r="G36" i="4" s="1"/>
  <c r="H14" i="4"/>
  <c r="H13" i="4" s="1"/>
  <c r="I14" i="4"/>
  <c r="I13" i="4" s="1"/>
  <c r="F14" i="4"/>
  <c r="F13" i="4" s="1"/>
  <c r="G12" i="5" l="1"/>
  <c r="I33" i="5"/>
  <c r="G33" i="5" s="1"/>
  <c r="G34" i="5"/>
  <c r="M36" i="4"/>
  <c r="O36" i="4"/>
  <c r="L31" i="4"/>
  <c r="J31" i="4" s="1"/>
  <c r="L13" i="4"/>
  <c r="J13" i="4" s="1"/>
  <c r="J14" i="4"/>
  <c r="I30" i="5"/>
  <c r="G30" i="5" s="1"/>
  <c r="G31" i="5"/>
  <c r="I36" i="4"/>
  <c r="N36" i="4"/>
  <c r="K36" i="4"/>
  <c r="H36" i="4"/>
  <c r="F36" i="4"/>
  <c r="E14" i="4"/>
  <c r="E15" i="4"/>
  <c r="P15" i="4" s="1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30" i="4"/>
  <c r="P30" i="4" s="1"/>
  <c r="E31" i="4"/>
  <c r="E32" i="4"/>
  <c r="P32" i="4" s="1"/>
  <c r="E33" i="4"/>
  <c r="P33" i="4" s="1"/>
  <c r="E34" i="4"/>
  <c r="P34" i="4" s="1"/>
  <c r="E35" i="4"/>
  <c r="P35" i="4" s="1"/>
  <c r="E13" i="4"/>
  <c r="I40" i="5" l="1"/>
  <c r="G40" i="5" s="1"/>
  <c r="P13" i="4"/>
  <c r="P31" i="4"/>
  <c r="L36" i="4"/>
  <c r="J36" i="4" s="1"/>
  <c r="P14" i="4"/>
  <c r="E36" i="4"/>
  <c r="P36" i="4" s="1"/>
  <c r="E52" i="1"/>
  <c r="F52" i="1"/>
  <c r="F51" i="1" s="1"/>
  <c r="D52" i="1"/>
  <c r="C54" i="1"/>
  <c r="E16" i="1" l="1"/>
  <c r="E12" i="1" s="1"/>
  <c r="F16" i="1"/>
  <c r="F12" i="1" s="1"/>
  <c r="C17" i="1"/>
  <c r="D19" i="1"/>
  <c r="C16" i="1" l="1"/>
  <c r="C55" i="1"/>
  <c r="C56" i="1"/>
  <c r="Q32" i="4" l="1"/>
  <c r="C52" i="1" l="1"/>
  <c r="C57" i="1"/>
  <c r="C51" i="1" l="1"/>
  <c r="E49" i="1"/>
  <c r="F49" i="1"/>
  <c r="D49" i="1"/>
  <c r="C50" i="1"/>
  <c r="F48" i="1" l="1"/>
  <c r="F47" i="1" s="1"/>
  <c r="D48" i="1"/>
  <c r="D47" i="1" s="1"/>
  <c r="E48" i="1"/>
  <c r="E47" i="1" s="1"/>
  <c r="C49" i="1"/>
  <c r="E24" i="1"/>
  <c r="F24" i="1"/>
  <c r="D24" i="1"/>
  <c r="D18" i="1" s="1"/>
  <c r="D12" i="1" s="1"/>
  <c r="C26" i="1"/>
  <c r="C27" i="1"/>
  <c r="C28" i="1"/>
  <c r="C29" i="1"/>
  <c r="C47" i="1" l="1"/>
  <c r="C48" i="1"/>
  <c r="C28" i="6" l="1"/>
  <c r="D28" i="6"/>
  <c r="E28" i="6"/>
  <c r="F28" i="6"/>
  <c r="G28" i="6"/>
  <c r="H28" i="6"/>
  <c r="B28" i="6"/>
  <c r="L18" i="6" l="1"/>
  <c r="L19" i="6"/>
  <c r="L20" i="6"/>
  <c r="L21" i="6"/>
  <c r="L22" i="6"/>
  <c r="L23" i="6"/>
  <c r="L24" i="6"/>
  <c r="L25" i="6"/>
  <c r="L26" i="6"/>
  <c r="L27" i="6"/>
  <c r="L17" i="6"/>
  <c r="L28" i="6" s="1"/>
  <c r="D22" i="2" l="1"/>
  <c r="D21" i="2"/>
  <c r="E16" i="2"/>
  <c r="D36" i="1" l="1"/>
  <c r="D35" i="1" s="1"/>
  <c r="C35" i="1" s="1"/>
  <c r="C37" i="1"/>
  <c r="D13" i="2"/>
  <c r="D12" i="2" s="1"/>
  <c r="D17" i="2" s="1"/>
  <c r="C19" i="1"/>
  <c r="C20" i="1"/>
  <c r="C21" i="1"/>
  <c r="C22" i="1"/>
  <c r="C23" i="1"/>
  <c r="C24" i="1"/>
  <c r="C25" i="1"/>
  <c r="D23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22" i="2"/>
  <c r="C21" i="2"/>
  <c r="E13" i="2"/>
  <c r="E12" i="2" s="1"/>
  <c r="E17" i="2" s="1"/>
  <c r="C15" i="2"/>
  <c r="C14" i="2"/>
  <c r="C41" i="1"/>
  <c r="E39" i="1"/>
  <c r="E38" i="1" s="1"/>
  <c r="F39" i="1"/>
  <c r="F38" i="1" s="1"/>
  <c r="D39" i="1"/>
  <c r="E32" i="1"/>
  <c r="F32" i="1"/>
  <c r="F31" i="1" s="1"/>
  <c r="D31" i="1"/>
  <c r="C33" i="1"/>
  <c r="C40" i="1"/>
  <c r="D38" i="1"/>
  <c r="E23" i="2"/>
  <c r="E20" i="2" s="1"/>
  <c r="E19" i="2" s="1"/>
  <c r="E24" i="2" s="1"/>
  <c r="F23" i="2"/>
  <c r="F20" i="2" s="1"/>
  <c r="F19" i="2" s="1"/>
  <c r="F24" i="2" s="1"/>
  <c r="F13" i="2"/>
  <c r="F12" i="2" s="1"/>
  <c r="F17" i="2" s="1"/>
  <c r="C16" i="2"/>
  <c r="H23" i="2" l="1"/>
  <c r="D20" i="2"/>
  <c r="D19" i="2" s="1"/>
  <c r="D24" i="2" s="1"/>
  <c r="C24" i="2" s="1"/>
  <c r="C36" i="1"/>
  <c r="J28" i="6"/>
  <c r="J20" i="6"/>
  <c r="C39" i="1"/>
  <c r="D30" i="1"/>
  <c r="D46" i="1" s="1"/>
  <c r="I20" i="6"/>
  <c r="C23" i="2"/>
  <c r="C20" i="2" s="1"/>
  <c r="C17" i="2"/>
  <c r="C18" i="1"/>
  <c r="C38" i="1"/>
  <c r="F30" i="1"/>
  <c r="F46" i="1" s="1"/>
  <c r="F58" i="1" s="1"/>
  <c r="K20" i="6"/>
  <c r="C12" i="2"/>
  <c r="E31" i="1"/>
  <c r="C32" i="1"/>
  <c r="C13" i="2"/>
  <c r="C19" i="2" l="1"/>
  <c r="C12" i="1"/>
  <c r="C31" i="1"/>
  <c r="E30" i="1"/>
  <c r="E46" i="1" l="1"/>
  <c r="E58" i="1" s="1"/>
  <c r="C30" i="1"/>
  <c r="U18" i="4" l="1"/>
  <c r="C46" i="1"/>
  <c r="D58" i="1"/>
  <c r="C58" i="1" s="1"/>
</calcChain>
</file>

<file path=xl/sharedStrings.xml><?xml version="1.0" encoding="utf-8"?>
<sst xmlns="http://schemas.openxmlformats.org/spreadsheetml/2006/main" count="372" uniqueCount="222">
  <si>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</si>
  <si>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</si>
  <si>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</si>
  <si>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</si>
  <si>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</si>
  <si>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</si>
  <si>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</si>
  <si>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</si>
  <si>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</si>
  <si>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</si>
  <si>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</si>
  <si>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</si>
  <si>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</si>
  <si>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</si>
  <si>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</si>
  <si>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</si>
  <si>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</si>
  <si>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</si>
  <si>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</si>
  <si>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</si>
  <si>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</si>
  <si>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</si>
  <si>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</si>
  <si>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</si>
  <si>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</si>
  <si>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</si>
  <si>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</si>
  <si>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</si>
  <si>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</si>
  <si>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</si>
  <si>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</si>
  <si>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</si>
  <si>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</si>
  <si>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</si>
  <si>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</si>
  <si>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</si>
  <si>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</si>
  <si>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</si>
  <si>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</si>
  <si>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</si>
  <si>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</si>
  <si>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</si>
  <si>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</si>
  <si>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</si>
  <si>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</si>
  <si>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</si>
  <si>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</si>
  <si>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</si>
  <si>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</si>
  <si>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</si>
  <si>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</si>
  <si>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</si>
  <si>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</si>
  <si>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</si>
  <si>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</si>
  <si>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</si>
  <si>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</si>
  <si>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</si>
  <si>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</si>
  <si>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</si>
  <si>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</si>
  <si>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</si>
  <si>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</si>
  <si>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</si>
  <si>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</si>
  <si>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</si>
  <si>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</si>
  <si>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</si>
  <si>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</si>
  <si>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</si>
  <si>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</si>
  <si>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</si>
  <si>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</si>
  <si>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</si>
  <si>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</si>
  <si>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</si>
  <si>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</si>
  <si>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</si>
  <si>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</si>
  <si>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</si>
  <si>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</si>
  <si>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</si>
  <si>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</si>
  <si>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</si>
  <si>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</si>
  <si>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</si>
  <si>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</si>
  <si>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</si>
  <si>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</si>
  <si>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</si>
  <si>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</si>
  <si>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</si>
  <si>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</si>
  <si>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</si>
  <si>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</si>
  <si>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</si>
  <si>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</si>
  <si>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</si>
  <si>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</si>
  <si>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</si>
  <si>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</si>
  <si>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</si>
  <si>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</si>
  <si>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</si>
  <si>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</si>
  <si>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</si>
  <si>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</si>
  <si>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</si>
  <si>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</si>
  <si>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</si>
  <si>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</si>
  <si>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</si>
  <si>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</si>
  <si>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</si>
  <si>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</si>
  <si>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</si>
  <si>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</si>
  <si>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</si>
  <si>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</si>
  <si>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</si>
  <si>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</si>
  <si>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</si>
  <si>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</si>
  <si>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</si>
  <si>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</si>
  <si>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</si>
  <si>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</si>
  <si>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</si>
  <si>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</si>
  <si>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</si>
  <si>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</si>
  <si>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</si>
  <si>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</si>
  <si>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</si>
  <si>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</si>
  <si>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</si>
  <si>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</si>
  <si>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</si>
  <si>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</si>
  <si>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</si>
  <si>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</si>
  <si>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</si>
  <si>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</si>
  <si>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Додаток 5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</si>
  <si>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</si>
  <si>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</si>
  <si>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</si>
  <si>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</si>
  <si>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</si>
  <si>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</si>
  <si>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</si>
  <si>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</si>
  <si>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</si>
  <si>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</si>
  <si>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</si>
  <si>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</si>
  <si>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</si>
  <si>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</si>
  <si>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</si>
  <si>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</si>
  <si>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програмної класифікації видатків та кредитування місцевих  бюджетів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</si>
  <si>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</si>
  <si>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</si>
  <si>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</si>
  <si>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</si>
  <si>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</si>
  <si>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</si>
  <si>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</si>
  <si>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</si>
  <si>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Дата та номер документа, яким затверджено місцеву / регіональну програму</t>
  </si>
  <si>
    <t>0216086</t>
  </si>
  <si>
    <t>6086</t>
  </si>
  <si>
    <t>Інша діяльність щодо забезпечення житлом громадян</t>
  </si>
  <si>
    <t>0610</t>
  </si>
  <si>
    <t>на виконання доручень виборців депутатами обласної ради у 2019 році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</si>
  <si>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</si>
  <si>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</si>
  <si>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</si>
  <si>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</si>
  <si>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</si>
  <si>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</si>
  <si>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</si>
  <si>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</si>
  <si>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</si>
  <si>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</si>
  <si>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</si>
  <si>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</si>
  <si>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</si>
  <si>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</si>
  <si>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</si>
  <si>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</si>
  <si>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</si>
  <si>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</si>
  <si>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</si>
  <si>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</si>
  <si>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</si>
  <si>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</si>
  <si>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</si>
  <si>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</si>
  <si>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</si>
  <si>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Міський бюджет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</si>
  <si>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</si>
  <si>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</si>
  <si>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 xml:space="preserve">Програма соціального захисту окремих категорій громадян Довгинцівського району на 2020-2022 роки </t>
  </si>
  <si>
    <t>місцевих програм, які фінансуватимуться за рахунок коштів районного у місті бюджету  у 2020 році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</si>
  <si>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</si>
  <si>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</si>
  <si>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</si>
  <si>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</si>
  <si>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</si>
  <si>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енергоносіїв у фізичних обсягах за кожною бюджетною установою, закладом на 2020 рік</t>
  </si>
  <si>
    <t>Додаток  3</t>
  </si>
  <si>
    <t>Додаток 6</t>
  </si>
  <si>
    <t>Рішення районної в місті ради від 24.12.2019 № 244</t>
  </si>
  <si>
    <t>Рішення районної в місті ради від 24.12.2019 № 241</t>
  </si>
  <si>
    <t>Рішення районної в місті ради від 24.12.2019 № 246</t>
  </si>
  <si>
    <t>Рішення районної в місті ради від 24.12.2019 № 242</t>
  </si>
  <si>
    <t>Рішення районної в місті ради від 24.12.2019 № 243</t>
  </si>
  <si>
    <t xml:space="preserve"> Рішення районної в місті ради від 24.12.2019 № 245</t>
  </si>
  <si>
    <t>від  24.12.2019  № 248</t>
  </si>
  <si>
    <t>від 24.12.2019  № 248</t>
  </si>
  <si>
    <t>від  24.12.2019   № 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</si>
</sst>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4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2" fontId="5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13" fillId="0" borderId="0" xfId="0" applyFont="1"/>
    <xf numFmtId="0" fontId="23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49" fontId="24" fillId="0" borderId="1" xfId="2" applyNumberFormat="1" applyFont="1" applyFill="1" applyBorder="1" applyAlignment="1">
      <alignment horizontal="center" vertical="center"/>
    </xf>
    <xf numFmtId="0" fontId="24" fillId="0" borderId="1" xfId="2" applyFont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shrinkToFi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view="pageBreakPreview" zoomScale="70" zoomScaleNormal="100" zoomScaleSheetLayoutView="70" workbookViewId="0">
      <selection activeCell="C15" sqref="C15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90" bestFit="1" customWidth="1"/>
    <col min="10" max="16384" width="9.109375" style="3"/>
  </cols>
  <sheetData>
    <row r="1" spans="1:9" s="31" customFormat="1" ht="26.4" customHeight="1" x14ac:dyDescent="0.4">
      <c r="A1" s="29"/>
      <c r="B1" s="30"/>
      <c r="D1" s="77" t="s">
        <v>67</v>
      </c>
      <c r="E1" s="77"/>
      <c r="F1" s="77"/>
      <c r="I1" s="137"/>
    </row>
    <row r="2" spans="1:9" s="31" customFormat="1" ht="26.4" customHeight="1" x14ac:dyDescent="0.4">
      <c r="A2" s="29"/>
      <c r="B2" s="32"/>
      <c r="D2" s="78" t="s">
        <v>19</v>
      </c>
      <c r="E2" s="77"/>
      <c r="F2" s="77"/>
      <c r="I2" s="137"/>
    </row>
    <row r="3" spans="1:9" s="31" customFormat="1" ht="26.4" customHeight="1" x14ac:dyDescent="0.4">
      <c r="A3" s="29"/>
      <c r="B3" s="32"/>
      <c r="D3" s="79" t="s">
        <v>79</v>
      </c>
      <c r="E3" s="79"/>
      <c r="F3" s="79"/>
      <c r="I3" s="137"/>
    </row>
    <row r="4" spans="1:9" s="31" customFormat="1" ht="26.4" customHeight="1" x14ac:dyDescent="0.4">
      <c r="A4" s="29"/>
      <c r="B4" s="29"/>
      <c r="D4" s="77" t="s">
        <v>219</v>
      </c>
      <c r="E4" s="77"/>
      <c r="F4" s="77"/>
      <c r="I4" s="137"/>
    </row>
    <row r="5" spans="1:9" x14ac:dyDescent="0.35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77" t="s">
        <v>0</v>
      </c>
      <c r="B6" s="177"/>
      <c r="C6" s="177"/>
      <c r="D6" s="177"/>
      <c r="E6" s="177"/>
      <c r="F6" s="177"/>
      <c r="I6" s="137"/>
    </row>
    <row r="7" spans="1:9" s="31" customFormat="1" ht="27.6" customHeight="1" x14ac:dyDescent="0.35">
      <c r="A7" s="178" t="s">
        <v>185</v>
      </c>
      <c r="B7" s="178"/>
      <c r="C7" s="178"/>
      <c r="D7" s="178"/>
      <c r="E7" s="178"/>
      <c r="F7" s="178"/>
      <c r="I7" s="137"/>
    </row>
    <row r="8" spans="1:9" ht="16.8" customHeight="1" x14ac:dyDescent="0.35">
      <c r="A8" s="6"/>
      <c r="B8" s="7"/>
      <c r="C8" s="7"/>
      <c r="D8" s="7"/>
      <c r="E8" s="7"/>
      <c r="F8" s="8" t="s">
        <v>1</v>
      </c>
    </row>
    <row r="9" spans="1:9" ht="27.6" customHeight="1" x14ac:dyDescent="0.35">
      <c r="A9" s="176" t="s">
        <v>17</v>
      </c>
      <c r="B9" s="176" t="s">
        <v>151</v>
      </c>
      <c r="C9" s="176" t="s">
        <v>152</v>
      </c>
      <c r="D9" s="176" t="s">
        <v>2</v>
      </c>
      <c r="E9" s="176" t="s">
        <v>3</v>
      </c>
      <c r="F9" s="176"/>
    </row>
    <row r="10" spans="1:9" ht="61.8" customHeight="1" x14ac:dyDescent="0.35">
      <c r="A10" s="176"/>
      <c r="B10" s="176"/>
      <c r="C10" s="176"/>
      <c r="D10" s="176"/>
      <c r="E10" s="9" t="s">
        <v>153</v>
      </c>
      <c r="F10" s="9" t="s">
        <v>154</v>
      </c>
    </row>
    <row r="11" spans="1:9" s="142" customFormat="1" ht="18.600000000000001" customHeight="1" x14ac:dyDescent="0.25">
      <c r="A11" s="141">
        <v>1</v>
      </c>
      <c r="B11" s="141">
        <v>2</v>
      </c>
      <c r="C11" s="141">
        <v>3</v>
      </c>
      <c r="D11" s="141">
        <v>4</v>
      </c>
      <c r="E11" s="141">
        <v>5</v>
      </c>
      <c r="F11" s="141">
        <v>6</v>
      </c>
      <c r="I11" s="143"/>
    </row>
    <row r="12" spans="1:9" ht="27.6" customHeight="1" x14ac:dyDescent="0.35">
      <c r="A12" s="10">
        <v>10000000</v>
      </c>
      <c r="B12" s="10" t="s">
        <v>4</v>
      </c>
      <c r="C12" s="11">
        <f>D12+E12</f>
        <v>12522600</v>
      </c>
      <c r="D12" s="11">
        <f>D13+D16+D18</f>
        <v>12522600</v>
      </c>
      <c r="E12" s="11">
        <f t="shared" ref="E12:F12" si="0">E13+E16+E18</f>
        <v>0</v>
      </c>
      <c r="F12" s="11">
        <f t="shared" si="0"/>
        <v>0</v>
      </c>
    </row>
    <row r="13" spans="1:9" ht="27.6" customHeight="1" x14ac:dyDescent="0.35">
      <c r="A13" s="160">
        <v>13000000</v>
      </c>
      <c r="B13" s="161" t="s">
        <v>175</v>
      </c>
      <c r="C13" s="11">
        <f t="shared" ref="C13:C15" si="1">D13+E13</f>
        <v>3000</v>
      </c>
      <c r="D13" s="11">
        <f>D14</f>
        <v>3000</v>
      </c>
      <c r="E13" s="11">
        <f t="shared" ref="E13:F14" si="2">E14</f>
        <v>0</v>
      </c>
      <c r="F13" s="11">
        <f t="shared" si="2"/>
        <v>0</v>
      </c>
    </row>
    <row r="14" spans="1:9" ht="27.6" customHeight="1" x14ac:dyDescent="0.35">
      <c r="A14" s="160">
        <v>13010000</v>
      </c>
      <c r="B14" s="161" t="s">
        <v>176</v>
      </c>
      <c r="C14" s="11">
        <f t="shared" si="1"/>
        <v>3000</v>
      </c>
      <c r="D14" s="11">
        <f>D15</f>
        <v>3000</v>
      </c>
      <c r="E14" s="11">
        <f t="shared" si="2"/>
        <v>0</v>
      </c>
      <c r="F14" s="11">
        <f t="shared" si="2"/>
        <v>0</v>
      </c>
    </row>
    <row r="15" spans="1:9" ht="68.400000000000006" customHeight="1" x14ac:dyDescent="0.35">
      <c r="A15" s="162">
        <v>13010200</v>
      </c>
      <c r="B15" s="161" t="s">
        <v>177</v>
      </c>
      <c r="C15" s="11">
        <f t="shared" si="1"/>
        <v>3000</v>
      </c>
      <c r="D15" s="11">
        <v>3000</v>
      </c>
      <c r="E15" s="11">
        <v>0</v>
      </c>
      <c r="F15" s="11">
        <v>0</v>
      </c>
    </row>
    <row r="16" spans="1:9" ht="27.6" customHeight="1" x14ac:dyDescent="0.35">
      <c r="A16" s="10">
        <v>14000000</v>
      </c>
      <c r="B16" s="12" t="s">
        <v>149</v>
      </c>
      <c r="C16" s="11">
        <f t="shared" ref="C16:C17" si="3">D16+E16</f>
        <v>4048000</v>
      </c>
      <c r="D16" s="11">
        <f>D17</f>
        <v>4048000</v>
      </c>
      <c r="E16" s="11">
        <f t="shared" ref="E16:F16" si="4">E17</f>
        <v>0</v>
      </c>
      <c r="F16" s="11">
        <f t="shared" si="4"/>
        <v>0</v>
      </c>
    </row>
    <row r="17" spans="1:9" ht="45.6" customHeight="1" x14ac:dyDescent="0.35">
      <c r="A17" s="10">
        <v>14040000</v>
      </c>
      <c r="B17" s="13" t="s">
        <v>150</v>
      </c>
      <c r="C17" s="11">
        <f t="shared" si="3"/>
        <v>4048000</v>
      </c>
      <c r="D17" s="11">
        <v>4048000</v>
      </c>
      <c r="E17" s="11">
        <v>0</v>
      </c>
      <c r="F17" s="11">
        <v>0</v>
      </c>
    </row>
    <row r="18" spans="1:9" ht="27.6" customHeight="1" x14ac:dyDescent="0.35">
      <c r="A18" s="9">
        <v>18000000</v>
      </c>
      <c r="B18" s="15" t="s">
        <v>68</v>
      </c>
      <c r="C18" s="11">
        <f t="shared" ref="C18:C25" si="5">D18+E18</f>
        <v>8471600</v>
      </c>
      <c r="D18" s="11">
        <f>D19+D24</f>
        <v>8471600</v>
      </c>
      <c r="E18" s="11">
        <v>0</v>
      </c>
      <c r="F18" s="11">
        <v>0</v>
      </c>
      <c r="I18" s="138"/>
    </row>
    <row r="19" spans="1:9" ht="27.6" customHeight="1" x14ac:dyDescent="0.35">
      <c r="A19" s="9">
        <v>18010000</v>
      </c>
      <c r="B19" s="15" t="s">
        <v>69</v>
      </c>
      <c r="C19" s="11">
        <f t="shared" si="5"/>
        <v>8471600</v>
      </c>
      <c r="D19" s="11">
        <f>D20+D21+D22+D23</f>
        <v>8471600</v>
      </c>
      <c r="E19" s="11">
        <v>0</v>
      </c>
      <c r="F19" s="11">
        <v>0</v>
      </c>
    </row>
    <row r="20" spans="1:9" ht="43.2" customHeight="1" x14ac:dyDescent="0.35">
      <c r="A20" s="9">
        <v>18010100</v>
      </c>
      <c r="B20" s="15" t="s">
        <v>70</v>
      </c>
      <c r="C20" s="11">
        <f t="shared" si="5"/>
        <v>75300</v>
      </c>
      <c r="D20" s="11">
        <v>75300</v>
      </c>
      <c r="E20" s="11">
        <v>0</v>
      </c>
      <c r="F20" s="11">
        <v>0</v>
      </c>
    </row>
    <row r="21" spans="1:9" ht="43.2" customHeight="1" x14ac:dyDescent="0.35">
      <c r="A21" s="9">
        <v>18010200</v>
      </c>
      <c r="B21" s="15" t="s">
        <v>71</v>
      </c>
      <c r="C21" s="11">
        <f t="shared" si="5"/>
        <v>290000</v>
      </c>
      <c r="D21" s="11">
        <v>290000</v>
      </c>
      <c r="E21" s="11">
        <v>0</v>
      </c>
      <c r="F21" s="11">
        <v>0</v>
      </c>
    </row>
    <row r="22" spans="1:9" ht="43.2" customHeight="1" x14ac:dyDescent="0.35">
      <c r="A22" s="9">
        <v>18010300</v>
      </c>
      <c r="B22" s="15" t="s">
        <v>72</v>
      </c>
      <c r="C22" s="11">
        <f t="shared" si="5"/>
        <v>1825600</v>
      </c>
      <c r="D22" s="11">
        <v>1825600</v>
      </c>
      <c r="E22" s="11">
        <v>0</v>
      </c>
      <c r="F22" s="11">
        <v>0</v>
      </c>
    </row>
    <row r="23" spans="1:9" ht="43.2" customHeight="1" x14ac:dyDescent="0.35">
      <c r="A23" s="9">
        <v>18010400</v>
      </c>
      <c r="B23" s="15" t="s">
        <v>73</v>
      </c>
      <c r="C23" s="11">
        <f t="shared" si="5"/>
        <v>6280700</v>
      </c>
      <c r="D23" s="11">
        <v>6280700</v>
      </c>
      <c r="E23" s="11">
        <v>0</v>
      </c>
      <c r="F23" s="11">
        <v>0</v>
      </c>
    </row>
    <row r="24" spans="1:9" ht="27" hidden="1" customHeight="1" x14ac:dyDescent="0.35">
      <c r="A24" s="9">
        <v>18030000</v>
      </c>
      <c r="B24" s="12" t="s">
        <v>91</v>
      </c>
      <c r="C24" s="11">
        <f t="shared" si="5"/>
        <v>0</v>
      </c>
      <c r="D24" s="11">
        <f>D25+D29</f>
        <v>0</v>
      </c>
      <c r="E24" s="11">
        <f>E25+E29</f>
        <v>0</v>
      </c>
      <c r="F24" s="11">
        <f>F25+F29</f>
        <v>0</v>
      </c>
    </row>
    <row r="25" spans="1:9" ht="27" hidden="1" customHeight="1" x14ac:dyDescent="0.35">
      <c r="A25" s="9">
        <v>18030100</v>
      </c>
      <c r="B25" s="12" t="s">
        <v>92</v>
      </c>
      <c r="C25" s="11">
        <f t="shared" si="5"/>
        <v>0</v>
      </c>
      <c r="D25" s="11"/>
      <c r="E25" s="11">
        <v>0</v>
      </c>
      <c r="F25" s="11">
        <v>0</v>
      </c>
    </row>
    <row r="26" spans="1:9" ht="27" hidden="1" customHeight="1" x14ac:dyDescent="0.35">
      <c r="A26" s="135">
        <v>18030101</v>
      </c>
      <c r="B26" s="12" t="s">
        <v>92</v>
      </c>
      <c r="C26" s="11">
        <f>D26+E26</f>
        <v>0</v>
      </c>
      <c r="D26" s="11"/>
      <c r="E26" s="11">
        <v>0</v>
      </c>
      <c r="F26" s="11">
        <v>0</v>
      </c>
    </row>
    <row r="27" spans="1:9" ht="27" hidden="1" customHeight="1" x14ac:dyDescent="0.35">
      <c r="A27" s="135">
        <v>18030102</v>
      </c>
      <c r="B27" s="12" t="s">
        <v>92</v>
      </c>
      <c r="C27" s="11">
        <f>D27+E27</f>
        <v>0</v>
      </c>
      <c r="D27" s="11"/>
      <c r="E27" s="11">
        <v>0</v>
      </c>
      <c r="F27" s="11">
        <v>0</v>
      </c>
    </row>
    <row r="28" spans="1:9" ht="27" hidden="1" customHeight="1" x14ac:dyDescent="0.35">
      <c r="A28" s="135">
        <v>18030103</v>
      </c>
      <c r="B28" s="12" t="s">
        <v>92</v>
      </c>
      <c r="C28" s="11">
        <f>D28+E28</f>
        <v>0</v>
      </c>
      <c r="D28" s="11"/>
      <c r="E28" s="11">
        <v>0</v>
      </c>
      <c r="F28" s="11">
        <v>0</v>
      </c>
    </row>
    <row r="29" spans="1:9" ht="27" hidden="1" customHeight="1" x14ac:dyDescent="0.35">
      <c r="A29" s="135">
        <v>18030104</v>
      </c>
      <c r="B29" s="12" t="s">
        <v>130</v>
      </c>
      <c r="C29" s="11">
        <f>D29+E29</f>
        <v>0</v>
      </c>
      <c r="D29" s="11"/>
      <c r="E29" s="11">
        <v>0</v>
      </c>
      <c r="F29" s="11">
        <v>0</v>
      </c>
    </row>
    <row r="30" spans="1:9" ht="27" customHeight="1" x14ac:dyDescent="0.35">
      <c r="A30" s="16">
        <v>20000000</v>
      </c>
      <c r="B30" s="16" t="s">
        <v>5</v>
      </c>
      <c r="C30" s="11">
        <f t="shared" ref="C30:C51" si="6">D30+E30</f>
        <v>570535</v>
      </c>
      <c r="D30" s="17">
        <f>D31+D35+D38</f>
        <v>315800</v>
      </c>
      <c r="E30" s="17">
        <f>E31+E38</f>
        <v>254735</v>
      </c>
      <c r="F30" s="17">
        <f>F31+F38</f>
        <v>0</v>
      </c>
    </row>
    <row r="31" spans="1:9" ht="27" customHeight="1" x14ac:dyDescent="0.35">
      <c r="A31" s="18" t="s">
        <v>6</v>
      </c>
      <c r="B31" s="19" t="s">
        <v>7</v>
      </c>
      <c r="C31" s="11">
        <f t="shared" si="6"/>
        <v>149000</v>
      </c>
      <c r="D31" s="17">
        <f t="shared" ref="D31:F32" si="7">D32</f>
        <v>149000</v>
      </c>
      <c r="E31" s="17">
        <f t="shared" si="7"/>
        <v>0</v>
      </c>
      <c r="F31" s="17">
        <f t="shared" si="7"/>
        <v>0</v>
      </c>
    </row>
    <row r="32" spans="1:9" ht="27" customHeight="1" x14ac:dyDescent="0.35">
      <c r="A32" s="16">
        <v>21080000</v>
      </c>
      <c r="B32" s="20" t="s">
        <v>8</v>
      </c>
      <c r="C32" s="11">
        <f t="shared" si="6"/>
        <v>149000</v>
      </c>
      <c r="D32" s="17">
        <f>D33+D34</f>
        <v>149000</v>
      </c>
      <c r="E32" s="17">
        <f t="shared" si="7"/>
        <v>0</v>
      </c>
      <c r="F32" s="17">
        <f t="shared" si="7"/>
        <v>0</v>
      </c>
    </row>
    <row r="33" spans="1:9" ht="27" customHeight="1" x14ac:dyDescent="0.35">
      <c r="A33" s="16">
        <v>21081100</v>
      </c>
      <c r="B33" s="21" t="s">
        <v>9</v>
      </c>
      <c r="C33" s="11">
        <f t="shared" si="6"/>
        <v>31600</v>
      </c>
      <c r="D33" s="17">
        <v>31600</v>
      </c>
      <c r="E33" s="17">
        <v>0</v>
      </c>
      <c r="F33" s="11">
        <v>0</v>
      </c>
    </row>
    <row r="34" spans="1:9" ht="36.6" customHeight="1" x14ac:dyDescent="0.35">
      <c r="A34" s="16">
        <v>21081500</v>
      </c>
      <c r="B34" s="13" t="s">
        <v>178</v>
      </c>
      <c r="C34" s="11">
        <f t="shared" ref="C34" si="8">D34+E34</f>
        <v>117400</v>
      </c>
      <c r="D34" s="17">
        <v>117400</v>
      </c>
      <c r="E34" s="17">
        <v>0</v>
      </c>
      <c r="F34" s="11">
        <v>0</v>
      </c>
    </row>
    <row r="35" spans="1:9" ht="36.6" customHeight="1" x14ac:dyDescent="0.35">
      <c r="A35" s="16">
        <v>22000000</v>
      </c>
      <c r="B35" s="12" t="s">
        <v>80</v>
      </c>
      <c r="C35" s="11">
        <f t="shared" si="6"/>
        <v>166800</v>
      </c>
      <c r="D35" s="17">
        <f>D36</f>
        <v>166800</v>
      </c>
      <c r="E35" s="17">
        <v>0</v>
      </c>
      <c r="F35" s="11">
        <v>0</v>
      </c>
    </row>
    <row r="36" spans="1:9" ht="27" customHeight="1" x14ac:dyDescent="0.35">
      <c r="A36" s="16">
        <v>22010000</v>
      </c>
      <c r="B36" s="21" t="s">
        <v>81</v>
      </c>
      <c r="C36" s="11">
        <f t="shared" si="6"/>
        <v>166800</v>
      </c>
      <c r="D36" s="17">
        <f>D37</f>
        <v>166800</v>
      </c>
      <c r="E36" s="17">
        <v>0</v>
      </c>
      <c r="F36" s="11">
        <v>0</v>
      </c>
    </row>
    <row r="37" spans="1:9" ht="27" customHeight="1" x14ac:dyDescent="0.35">
      <c r="A37" s="16">
        <v>22012500</v>
      </c>
      <c r="B37" s="21" t="s">
        <v>82</v>
      </c>
      <c r="C37" s="11">
        <f t="shared" si="6"/>
        <v>166800</v>
      </c>
      <c r="D37" s="17">
        <v>166800</v>
      </c>
      <c r="E37" s="17">
        <v>0</v>
      </c>
      <c r="F37" s="11">
        <v>0</v>
      </c>
    </row>
    <row r="38" spans="1:9" ht="27" customHeight="1" x14ac:dyDescent="0.35">
      <c r="A38" s="16">
        <v>25000000</v>
      </c>
      <c r="B38" s="21" t="s">
        <v>10</v>
      </c>
      <c r="C38" s="11">
        <f t="shared" si="6"/>
        <v>254735</v>
      </c>
      <c r="D38" s="17">
        <f>D39</f>
        <v>0</v>
      </c>
      <c r="E38" s="17">
        <f>E39</f>
        <v>254735</v>
      </c>
      <c r="F38" s="17">
        <f>F39</f>
        <v>0</v>
      </c>
    </row>
    <row r="39" spans="1:9" ht="42" customHeight="1" x14ac:dyDescent="0.35">
      <c r="A39" s="16">
        <v>25010000</v>
      </c>
      <c r="B39" s="22" t="s">
        <v>74</v>
      </c>
      <c r="C39" s="11">
        <f t="shared" si="6"/>
        <v>254735</v>
      </c>
      <c r="D39" s="17">
        <f>D40+D41</f>
        <v>0</v>
      </c>
      <c r="E39" s="17">
        <f>E40+E41</f>
        <v>254735</v>
      </c>
      <c r="F39" s="17">
        <f>F40+F41</f>
        <v>0</v>
      </c>
    </row>
    <row r="40" spans="1:9" ht="37.5" customHeight="1" x14ac:dyDescent="0.35">
      <c r="A40" s="16">
        <v>25010100</v>
      </c>
      <c r="B40" s="22" t="s">
        <v>11</v>
      </c>
      <c r="C40" s="11">
        <f t="shared" si="6"/>
        <v>244100</v>
      </c>
      <c r="D40" s="17">
        <v>0</v>
      </c>
      <c r="E40" s="17">
        <v>244100</v>
      </c>
      <c r="F40" s="11">
        <v>0</v>
      </c>
      <c r="I40" s="138"/>
    </row>
    <row r="41" spans="1:9" ht="27" customHeight="1" x14ac:dyDescent="0.35">
      <c r="A41" s="163">
        <v>25010300</v>
      </c>
      <c r="B41" s="164" t="s">
        <v>12</v>
      </c>
      <c r="C41" s="11">
        <f t="shared" si="6"/>
        <v>10635</v>
      </c>
      <c r="D41" s="17">
        <v>0</v>
      </c>
      <c r="E41" s="17">
        <v>10635</v>
      </c>
      <c r="F41" s="11">
        <v>0</v>
      </c>
      <c r="I41" s="138"/>
    </row>
    <row r="42" spans="1:9" ht="27" customHeight="1" x14ac:dyDescent="0.35">
      <c r="A42" s="160" t="s">
        <v>179</v>
      </c>
      <c r="B42" s="167" t="s">
        <v>180</v>
      </c>
      <c r="C42" s="11">
        <f t="shared" si="6"/>
        <v>700</v>
      </c>
      <c r="D42" s="17">
        <f t="shared" ref="D42:E44" si="9">D43</f>
        <v>700</v>
      </c>
      <c r="E42" s="17">
        <f t="shared" si="9"/>
        <v>0</v>
      </c>
      <c r="F42" s="11">
        <v>0</v>
      </c>
      <c r="I42" s="138"/>
    </row>
    <row r="43" spans="1:9" ht="27" customHeight="1" x14ac:dyDescent="0.35">
      <c r="A43" s="160">
        <v>31000000</v>
      </c>
      <c r="B43" s="168" t="s">
        <v>183</v>
      </c>
      <c r="C43" s="11">
        <f t="shared" si="6"/>
        <v>700</v>
      </c>
      <c r="D43" s="17">
        <f t="shared" si="9"/>
        <v>700</v>
      </c>
      <c r="E43" s="17">
        <f t="shared" si="9"/>
        <v>0</v>
      </c>
      <c r="F43" s="11">
        <v>0</v>
      </c>
      <c r="I43" s="138"/>
    </row>
    <row r="44" spans="1:9" ht="64.8" customHeight="1" x14ac:dyDescent="0.35">
      <c r="A44" s="160">
        <v>31010000</v>
      </c>
      <c r="B44" s="167" t="s">
        <v>181</v>
      </c>
      <c r="C44" s="11">
        <f t="shared" si="6"/>
        <v>700</v>
      </c>
      <c r="D44" s="17">
        <f t="shared" si="9"/>
        <v>700</v>
      </c>
      <c r="E44" s="17">
        <f t="shared" si="9"/>
        <v>0</v>
      </c>
      <c r="F44" s="11">
        <v>0</v>
      </c>
      <c r="I44" s="138"/>
    </row>
    <row r="45" spans="1:9" ht="64.8" customHeight="1" x14ac:dyDescent="0.35">
      <c r="A45" s="160">
        <v>31010200</v>
      </c>
      <c r="B45" s="161" t="s">
        <v>182</v>
      </c>
      <c r="C45" s="11">
        <f t="shared" si="6"/>
        <v>700</v>
      </c>
      <c r="D45" s="17">
        <v>700</v>
      </c>
      <c r="E45" s="17">
        <v>0</v>
      </c>
      <c r="F45" s="11">
        <v>0</v>
      </c>
      <c r="I45" s="138"/>
    </row>
    <row r="46" spans="1:9" ht="27.6" customHeight="1" x14ac:dyDescent="0.35">
      <c r="A46" s="165"/>
      <c r="B46" s="166" t="s">
        <v>155</v>
      </c>
      <c r="C46" s="11">
        <f t="shared" si="6"/>
        <v>13093835</v>
      </c>
      <c r="D46" s="17">
        <f>D12+D30+D42</f>
        <v>12839100</v>
      </c>
      <c r="E46" s="17">
        <f>E12+E30</f>
        <v>254735</v>
      </c>
      <c r="F46" s="17">
        <f>F12+F30</f>
        <v>0</v>
      </c>
      <c r="I46" s="138"/>
    </row>
    <row r="47" spans="1:9" ht="27.6" customHeight="1" x14ac:dyDescent="0.35">
      <c r="A47" s="10">
        <v>40000000</v>
      </c>
      <c r="B47" s="16" t="s">
        <v>14</v>
      </c>
      <c r="C47" s="11">
        <f t="shared" si="6"/>
        <v>45717423</v>
      </c>
      <c r="D47" s="11">
        <f>D48</f>
        <v>44878723</v>
      </c>
      <c r="E47" s="11">
        <f>E48</f>
        <v>838700</v>
      </c>
      <c r="F47" s="11">
        <f>F48</f>
        <v>838700</v>
      </c>
      <c r="I47" s="138"/>
    </row>
    <row r="48" spans="1:9" ht="27.6" customHeight="1" x14ac:dyDescent="0.35">
      <c r="A48" s="16">
        <v>41000000</v>
      </c>
      <c r="B48" s="21" t="s">
        <v>131</v>
      </c>
      <c r="C48" s="11">
        <f t="shared" si="6"/>
        <v>45717423</v>
      </c>
      <c r="D48" s="17">
        <f>D49+D51</f>
        <v>44878723</v>
      </c>
      <c r="E48" s="17">
        <f>E49+E51</f>
        <v>838700</v>
      </c>
      <c r="F48" s="17">
        <f>F49+F51</f>
        <v>838700</v>
      </c>
    </row>
    <row r="49" spans="1:9" ht="27.6" customHeight="1" x14ac:dyDescent="0.35">
      <c r="A49" s="67">
        <v>41040000</v>
      </c>
      <c r="B49" s="24" t="s">
        <v>132</v>
      </c>
      <c r="C49" s="11">
        <f t="shared" si="6"/>
        <v>42465599</v>
      </c>
      <c r="D49" s="17">
        <f>D50</f>
        <v>42465599</v>
      </c>
      <c r="E49" s="17">
        <f>E50</f>
        <v>0</v>
      </c>
      <c r="F49" s="17">
        <f>F50</f>
        <v>0</v>
      </c>
    </row>
    <row r="50" spans="1:9" ht="27.6" customHeight="1" x14ac:dyDescent="0.35">
      <c r="A50" s="67">
        <v>41040400</v>
      </c>
      <c r="B50" s="24" t="s">
        <v>133</v>
      </c>
      <c r="C50" s="11">
        <f t="shared" si="6"/>
        <v>42465599</v>
      </c>
      <c r="D50" s="17">
        <v>42465599</v>
      </c>
      <c r="E50" s="17">
        <v>0</v>
      </c>
      <c r="F50" s="17">
        <v>0</v>
      </c>
    </row>
    <row r="51" spans="1:9" ht="30" customHeight="1" x14ac:dyDescent="0.35">
      <c r="A51" s="67">
        <v>41050000</v>
      </c>
      <c r="B51" s="24" t="s">
        <v>134</v>
      </c>
      <c r="C51" s="11">
        <f t="shared" si="6"/>
        <v>3251824</v>
      </c>
      <c r="D51" s="17">
        <f>D52</f>
        <v>2413124</v>
      </c>
      <c r="E51" s="17">
        <f t="shared" ref="E51:F51" si="10">E52</f>
        <v>838700</v>
      </c>
      <c r="F51" s="17">
        <f t="shared" si="10"/>
        <v>838700</v>
      </c>
    </row>
    <row r="52" spans="1:9" ht="30" customHeight="1" x14ac:dyDescent="0.35">
      <c r="A52" s="67">
        <v>41053900</v>
      </c>
      <c r="B52" s="24" t="s">
        <v>146</v>
      </c>
      <c r="C52" s="11">
        <f t="shared" ref="C52:C57" si="11">D52+E52</f>
        <v>3251824</v>
      </c>
      <c r="D52" s="144">
        <f>D54+D55+D56</f>
        <v>2413124</v>
      </c>
      <c r="E52" s="152">
        <f t="shared" ref="E52:F52" si="12">E54+E55+E56</f>
        <v>838700</v>
      </c>
      <c r="F52" s="152">
        <f t="shared" si="12"/>
        <v>838700</v>
      </c>
      <c r="I52" s="139"/>
    </row>
    <row r="53" spans="1:9" ht="30" customHeight="1" x14ac:dyDescent="0.35">
      <c r="A53" s="67"/>
      <c r="B53" s="24" t="s">
        <v>145</v>
      </c>
      <c r="C53" s="11"/>
      <c r="D53" s="148"/>
      <c r="E53" s="17"/>
      <c r="F53" s="17"/>
      <c r="I53" s="139"/>
    </row>
    <row r="54" spans="1:9" ht="43.2" customHeight="1" x14ac:dyDescent="0.35">
      <c r="A54" s="67"/>
      <c r="B54" s="24" t="s">
        <v>184</v>
      </c>
      <c r="C54" s="11">
        <f t="shared" si="11"/>
        <v>3251824</v>
      </c>
      <c r="D54" s="152">
        <v>2413124</v>
      </c>
      <c r="E54" s="17">
        <v>838700</v>
      </c>
      <c r="F54" s="17">
        <v>838700</v>
      </c>
      <c r="I54" s="139"/>
    </row>
    <row r="55" spans="1:9" ht="30" hidden="1" customHeight="1" x14ac:dyDescent="0.35">
      <c r="A55" s="67"/>
      <c r="B55" s="24" t="s">
        <v>174</v>
      </c>
      <c r="C55" s="11">
        <f t="shared" si="11"/>
        <v>0</v>
      </c>
      <c r="D55" s="148"/>
      <c r="E55" s="17">
        <v>0</v>
      </c>
      <c r="F55" s="17">
        <v>0</v>
      </c>
      <c r="I55" s="139"/>
    </row>
    <row r="56" spans="1:9" ht="60" hidden="1" customHeight="1" x14ac:dyDescent="0.35">
      <c r="A56" s="67"/>
      <c r="B56" s="24" t="s">
        <v>147</v>
      </c>
      <c r="C56" s="11">
        <f t="shared" si="11"/>
        <v>0</v>
      </c>
      <c r="D56" s="148"/>
      <c r="E56" s="17"/>
      <c r="F56" s="17"/>
      <c r="I56" s="139"/>
    </row>
    <row r="57" spans="1:9" ht="80.400000000000006" hidden="1" customHeight="1" x14ac:dyDescent="0.35">
      <c r="A57" s="145">
        <v>41054100</v>
      </c>
      <c r="B57" s="146" t="s">
        <v>144</v>
      </c>
      <c r="C57" s="11">
        <f t="shared" si="11"/>
        <v>0</v>
      </c>
      <c r="D57" s="144"/>
      <c r="E57" s="17">
        <v>0</v>
      </c>
      <c r="F57" s="17">
        <v>0</v>
      </c>
      <c r="I57" s="139"/>
    </row>
    <row r="58" spans="1:9" ht="33" customHeight="1" x14ac:dyDescent="0.35">
      <c r="A58" s="25"/>
      <c r="B58" s="16" t="s">
        <v>13</v>
      </c>
      <c r="C58" s="11">
        <f>D58+E58</f>
        <v>58811258</v>
      </c>
      <c r="D58" s="17">
        <f>D46+D47</f>
        <v>57717823</v>
      </c>
      <c r="E58" s="17">
        <f>E46+E47</f>
        <v>1093435</v>
      </c>
      <c r="F58" s="17">
        <f>F46+F47</f>
        <v>838700</v>
      </c>
    </row>
    <row r="61" spans="1:9" x14ac:dyDescent="0.35">
      <c r="C61" s="26"/>
      <c r="D61" s="26"/>
      <c r="E61" s="27"/>
    </row>
    <row r="62" spans="1:9" hidden="1" x14ac:dyDescent="0.35">
      <c r="B62" s="3" t="s">
        <v>15</v>
      </c>
      <c r="C62" s="26"/>
      <c r="D62" s="26"/>
      <c r="E62" s="27" t="s">
        <v>16</v>
      </c>
    </row>
    <row r="63" spans="1:9" x14ac:dyDescent="0.35">
      <c r="C63" s="26"/>
      <c r="D63" s="26"/>
      <c r="E63" s="26"/>
    </row>
    <row r="66" ht="16.5" customHeight="1" x14ac:dyDescent="0.35"/>
    <row r="99" hidden="1" x14ac:dyDescent="0.35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view="pageBreakPreview" zoomScale="60" zoomScaleNormal="63" workbookViewId="0">
      <selection activeCell="D19" sqref="D19"/>
    </sheetView>
  </sheetViews>
  <sheetFormatPr defaultColWidth="9.109375" defaultRowHeight="16.8" x14ac:dyDescent="0.3"/>
  <cols>
    <col min="1" max="1" width="11.33203125" style="1" customWidth="1"/>
    <col min="2" max="2" width="76.5546875" style="1" customWidth="1"/>
    <col min="3" max="3" width="22.886718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8" customFormat="1" ht="19.5" customHeight="1" x14ac:dyDescent="0.4">
      <c r="E1" s="179" t="s">
        <v>75</v>
      </c>
      <c r="F1" s="179"/>
      <c r="G1" s="40"/>
      <c r="H1" s="41"/>
      <c r="I1" s="41"/>
      <c r="J1" s="41"/>
    </row>
    <row r="2" spans="1:10" s="28" customFormat="1" ht="19.5" customHeight="1" x14ac:dyDescent="0.4">
      <c r="E2" s="183" t="s">
        <v>19</v>
      </c>
      <c r="F2" s="183"/>
      <c r="H2" s="42"/>
      <c r="I2" s="42"/>
      <c r="J2" s="42"/>
    </row>
    <row r="3" spans="1:10" s="28" customFormat="1" ht="20.100000000000001" customHeight="1" x14ac:dyDescent="0.4">
      <c r="E3" s="80" t="s">
        <v>79</v>
      </c>
      <c r="F3" s="80"/>
      <c r="H3" s="41"/>
      <c r="I3" s="41"/>
      <c r="J3" s="41"/>
    </row>
    <row r="4" spans="1:10" s="28" customFormat="1" ht="20.100000000000001" customHeight="1" x14ac:dyDescent="0.4">
      <c r="E4" s="80" t="s">
        <v>219</v>
      </c>
      <c r="F4" s="80"/>
      <c r="G4" s="41"/>
      <c r="H4" s="41"/>
      <c r="I4" s="41"/>
    </row>
    <row r="5" spans="1:10" s="28" customFormat="1" ht="36" customHeight="1" x14ac:dyDescent="0.35">
      <c r="A5" s="181" t="s">
        <v>30</v>
      </c>
      <c r="B5" s="181"/>
      <c r="C5" s="181"/>
      <c r="D5" s="181"/>
      <c r="E5" s="181"/>
      <c r="F5" s="181"/>
      <c r="G5" s="41"/>
      <c r="H5" s="41"/>
      <c r="I5" s="41"/>
    </row>
    <row r="6" spans="1:10" s="28" customFormat="1" ht="25.5" customHeight="1" x14ac:dyDescent="0.35">
      <c r="A6" s="182" t="s">
        <v>185</v>
      </c>
      <c r="B6" s="182"/>
      <c r="C6" s="182"/>
      <c r="D6" s="182"/>
      <c r="E6" s="182"/>
      <c r="F6" s="182"/>
      <c r="G6" s="43"/>
    </row>
    <row r="7" spans="1:10" x14ac:dyDescent="0.3">
      <c r="F7" s="33" t="s">
        <v>22</v>
      </c>
    </row>
    <row r="8" spans="1:10" ht="16.5" customHeight="1" x14ac:dyDescent="0.3">
      <c r="A8" s="176" t="s">
        <v>17</v>
      </c>
      <c r="B8" s="176" t="s">
        <v>156</v>
      </c>
      <c r="C8" s="176" t="s">
        <v>152</v>
      </c>
      <c r="D8" s="176" t="s">
        <v>2</v>
      </c>
      <c r="E8" s="176" t="s">
        <v>3</v>
      </c>
      <c r="F8" s="176"/>
    </row>
    <row r="9" spans="1:10" ht="43.2" customHeight="1" x14ac:dyDescent="0.3">
      <c r="A9" s="176"/>
      <c r="B9" s="176"/>
      <c r="C9" s="176"/>
      <c r="D9" s="176"/>
      <c r="E9" s="9" t="s">
        <v>153</v>
      </c>
      <c r="F9" s="9" t="s">
        <v>154</v>
      </c>
    </row>
    <row r="10" spans="1:10" ht="19.2" customHeight="1" x14ac:dyDescent="0.3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</row>
    <row r="11" spans="1:10" ht="25.8" customHeight="1" x14ac:dyDescent="0.3">
      <c r="A11" s="186" t="s">
        <v>157</v>
      </c>
      <c r="B11" s="187"/>
      <c r="C11" s="187"/>
      <c r="D11" s="187"/>
      <c r="E11" s="187"/>
      <c r="F11" s="188"/>
    </row>
    <row r="12" spans="1:10" ht="25.8" customHeight="1" x14ac:dyDescent="0.3">
      <c r="A12" s="68">
        <v>200000</v>
      </c>
      <c r="B12" s="44" t="s">
        <v>23</v>
      </c>
      <c r="C12" s="96">
        <f>D12+E12</f>
        <v>0</v>
      </c>
      <c r="D12" s="96">
        <f>D13</f>
        <v>-198000</v>
      </c>
      <c r="E12" s="96">
        <f>E13</f>
        <v>198000</v>
      </c>
      <c r="F12" s="96">
        <f>F13</f>
        <v>198000</v>
      </c>
    </row>
    <row r="13" spans="1:10" ht="25.8" customHeight="1" x14ac:dyDescent="0.3">
      <c r="A13" s="68">
        <v>208000</v>
      </c>
      <c r="B13" s="44" t="s">
        <v>24</v>
      </c>
      <c r="C13" s="96">
        <f>C14-C15+C16</f>
        <v>0</v>
      </c>
      <c r="D13" s="96">
        <f>D14-D15+D16</f>
        <v>-198000</v>
      </c>
      <c r="E13" s="96">
        <f>E14-E15+E16</f>
        <v>198000</v>
      </c>
      <c r="F13" s="96">
        <f>F14-F15+F16</f>
        <v>198000</v>
      </c>
    </row>
    <row r="14" spans="1:10" ht="25.8" hidden="1" customHeight="1" x14ac:dyDescent="0.3">
      <c r="A14" s="68">
        <v>208100</v>
      </c>
      <c r="B14" s="44" t="s">
        <v>25</v>
      </c>
      <c r="C14" s="96">
        <f>D14+E14</f>
        <v>0</v>
      </c>
      <c r="D14" s="96"/>
      <c r="E14" s="96">
        <v>0</v>
      </c>
      <c r="F14" s="96">
        <v>0</v>
      </c>
    </row>
    <row r="15" spans="1:10" ht="25.8" hidden="1" customHeight="1" x14ac:dyDescent="0.3">
      <c r="A15" s="68">
        <v>208200</v>
      </c>
      <c r="B15" s="44" t="s">
        <v>26</v>
      </c>
      <c r="C15" s="96">
        <f>D15+E15</f>
        <v>0</v>
      </c>
      <c r="D15" s="96"/>
      <c r="E15" s="96">
        <v>0</v>
      </c>
      <c r="F15" s="96">
        <v>0</v>
      </c>
    </row>
    <row r="16" spans="1:10" ht="45" customHeight="1" x14ac:dyDescent="0.3">
      <c r="A16" s="68">
        <v>208400</v>
      </c>
      <c r="B16" s="44" t="s">
        <v>27</v>
      </c>
      <c r="C16" s="96">
        <f>D16+E16</f>
        <v>0</v>
      </c>
      <c r="D16" s="96">
        <v>-198000</v>
      </c>
      <c r="E16" s="96">
        <f>F16</f>
        <v>198000</v>
      </c>
      <c r="F16" s="96">
        <v>198000</v>
      </c>
    </row>
    <row r="17" spans="1:10" ht="25.8" customHeight="1" x14ac:dyDescent="0.35">
      <c r="A17" s="184" t="s">
        <v>158</v>
      </c>
      <c r="B17" s="185"/>
      <c r="C17" s="96">
        <f>D17+E17</f>
        <v>0</v>
      </c>
      <c r="D17" s="96">
        <f>D12</f>
        <v>-198000</v>
      </c>
      <c r="E17" s="96">
        <f>E12</f>
        <v>198000</v>
      </c>
      <c r="F17" s="96">
        <f>F12</f>
        <v>198000</v>
      </c>
    </row>
    <row r="18" spans="1:10" ht="25.8" customHeight="1" x14ac:dyDescent="0.3">
      <c r="A18" s="189" t="s">
        <v>159</v>
      </c>
      <c r="B18" s="190"/>
      <c r="C18" s="190"/>
      <c r="D18" s="190"/>
      <c r="E18" s="190"/>
      <c r="F18" s="191"/>
    </row>
    <row r="19" spans="1:10" ht="25.8" customHeight="1" x14ac:dyDescent="0.3">
      <c r="A19" s="68">
        <v>600000</v>
      </c>
      <c r="B19" s="44" t="s">
        <v>28</v>
      </c>
      <c r="C19" s="96">
        <f>D19+E19</f>
        <v>0</v>
      </c>
      <c r="D19" s="96">
        <f>D20</f>
        <v>-198000</v>
      </c>
      <c r="E19" s="96">
        <f>E20</f>
        <v>198000</v>
      </c>
      <c r="F19" s="96">
        <f>F20</f>
        <v>198000</v>
      </c>
    </row>
    <row r="20" spans="1:10" ht="25.8" customHeight="1" x14ac:dyDescent="0.3">
      <c r="A20" s="68">
        <v>602000</v>
      </c>
      <c r="B20" s="44" t="s">
        <v>29</v>
      </c>
      <c r="C20" s="96">
        <f>C21-C22+C23</f>
        <v>0</v>
      </c>
      <c r="D20" s="96">
        <f>D21-D22+D23</f>
        <v>-198000</v>
      </c>
      <c r="E20" s="96">
        <f>E21-E22+E23</f>
        <v>198000</v>
      </c>
      <c r="F20" s="96">
        <f>F21-F22+F23</f>
        <v>198000</v>
      </c>
    </row>
    <row r="21" spans="1:10" ht="25.8" hidden="1" customHeight="1" x14ac:dyDescent="0.3">
      <c r="A21" s="68">
        <v>602100</v>
      </c>
      <c r="B21" s="44" t="s">
        <v>25</v>
      </c>
      <c r="C21" s="96">
        <f>D21+E21</f>
        <v>0</v>
      </c>
      <c r="D21" s="96">
        <f>D14</f>
        <v>0</v>
      </c>
      <c r="E21" s="96">
        <v>0</v>
      </c>
      <c r="F21" s="96">
        <v>0</v>
      </c>
    </row>
    <row r="22" spans="1:10" ht="25.8" hidden="1" customHeight="1" x14ac:dyDescent="0.3">
      <c r="A22" s="68">
        <v>602200</v>
      </c>
      <c r="B22" s="44" t="s">
        <v>26</v>
      </c>
      <c r="C22" s="96">
        <f>D22+E22</f>
        <v>0</v>
      </c>
      <c r="D22" s="96">
        <f>D15</f>
        <v>0</v>
      </c>
      <c r="E22" s="96">
        <v>0</v>
      </c>
      <c r="F22" s="96">
        <v>0</v>
      </c>
    </row>
    <row r="23" spans="1:10" ht="45" customHeight="1" x14ac:dyDescent="0.3">
      <c r="A23" s="68">
        <v>602400</v>
      </c>
      <c r="B23" s="44" t="s">
        <v>27</v>
      </c>
      <c r="C23" s="96">
        <f>D23+E23</f>
        <v>0</v>
      </c>
      <c r="D23" s="96">
        <f>D16</f>
        <v>-198000</v>
      </c>
      <c r="E23" s="96">
        <f>E16</f>
        <v>198000</v>
      </c>
      <c r="F23" s="96">
        <f>F16</f>
        <v>198000</v>
      </c>
      <c r="H23" s="140">
        <f>C14-C15</f>
        <v>0</v>
      </c>
    </row>
    <row r="24" spans="1:10" ht="25.2" customHeight="1" x14ac:dyDescent="0.35">
      <c r="A24" s="184" t="s">
        <v>158</v>
      </c>
      <c r="B24" s="185"/>
      <c r="C24" s="96">
        <f>D24+E24</f>
        <v>0</v>
      </c>
      <c r="D24" s="96">
        <f>D19</f>
        <v>-198000</v>
      </c>
      <c r="E24" s="96">
        <f>E19</f>
        <v>198000</v>
      </c>
      <c r="F24" s="96">
        <f>F19</f>
        <v>198000</v>
      </c>
    </row>
    <row r="27" spans="1:10" ht="18.75" customHeight="1" x14ac:dyDescent="0.3">
      <c r="A27" s="34"/>
      <c r="B27" s="35"/>
      <c r="C27" s="35"/>
      <c r="D27" s="36"/>
      <c r="E27" s="35"/>
      <c r="F27" s="35"/>
      <c r="G27" s="35"/>
      <c r="H27" s="34"/>
      <c r="J27" s="140"/>
    </row>
    <row r="28" spans="1:10" ht="18.75" customHeight="1" x14ac:dyDescent="0.3">
      <c r="B28" s="180"/>
      <c r="C28" s="180"/>
      <c r="D28" s="180"/>
      <c r="E28" s="180"/>
      <c r="F28" s="180"/>
      <c r="G28" s="180"/>
    </row>
  </sheetData>
  <mergeCells count="14">
    <mergeCell ref="E1:F1"/>
    <mergeCell ref="B28:G28"/>
    <mergeCell ref="A5:F5"/>
    <mergeCell ref="A8:A9"/>
    <mergeCell ref="B8:B9"/>
    <mergeCell ref="D8:D9"/>
    <mergeCell ref="E8:F8"/>
    <mergeCell ref="C8:C9"/>
    <mergeCell ref="A6:F6"/>
    <mergeCell ref="E2:F2"/>
    <mergeCell ref="A17:B17"/>
    <mergeCell ref="A24:B24"/>
    <mergeCell ref="A11:F11"/>
    <mergeCell ref="A18:F1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6" orientation="landscape" verticalDpi="200" r:id="rId1"/>
  <headerFooter alignWithMargins="0"/>
  <rowBreaks count="1" manualBreakCount="1">
    <brk id="24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view="pageBreakPreview" zoomScale="60" zoomScaleNormal="100" zoomScalePageLayoutView="60" workbookViewId="0">
      <pane xSplit="4" ySplit="11" topLeftCell="E12" activePane="bottomRight" state="frozen"/>
      <selection pane="topRight" activeCell="E1" sqref="E1"/>
      <selection pane="bottomLeft" activeCell="A15" sqref="A15"/>
      <selection pane="bottomRight" activeCell="D16" sqref="D16"/>
    </sheetView>
  </sheetViews>
  <sheetFormatPr defaultColWidth="9.109375" defaultRowHeight="18" x14ac:dyDescent="0.35"/>
  <cols>
    <col min="1" max="1" width="17.44140625" style="102" customWidth="1"/>
    <col min="2" max="2" width="22" style="102" customWidth="1"/>
    <col min="3" max="3" width="18.5546875" style="46" customWidth="1"/>
    <col min="4" max="4" width="75.218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1" width="15.10937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1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31" customFormat="1" ht="25.8" customHeight="1" x14ac:dyDescent="0.35">
      <c r="A1" s="101"/>
      <c r="B1" s="101"/>
      <c r="C1" s="57"/>
      <c r="N1" s="194" t="s">
        <v>211</v>
      </c>
      <c r="O1" s="194"/>
      <c r="P1" s="150"/>
    </row>
    <row r="2" spans="1:18" s="31" customFormat="1" ht="25.8" customHeight="1" x14ac:dyDescent="0.35">
      <c r="A2" s="101"/>
      <c r="B2" s="101"/>
      <c r="C2" s="57"/>
      <c r="F2" s="58"/>
      <c r="G2" s="58"/>
      <c r="H2" s="58"/>
      <c r="I2" s="58" t="s">
        <v>31</v>
      </c>
      <c r="N2" s="195" t="s">
        <v>19</v>
      </c>
      <c r="O2" s="195"/>
      <c r="P2" s="195"/>
      <c r="Q2" s="151"/>
    </row>
    <row r="3" spans="1:18" s="31" customFormat="1" ht="25.8" customHeight="1" x14ac:dyDescent="0.35">
      <c r="A3" s="101"/>
      <c r="B3" s="101"/>
      <c r="C3" s="57"/>
      <c r="F3" s="58"/>
      <c r="G3" s="58"/>
      <c r="H3" s="58"/>
      <c r="I3" s="58"/>
      <c r="N3" s="194" t="s">
        <v>79</v>
      </c>
      <c r="O3" s="194"/>
      <c r="P3" s="194"/>
      <c r="R3" s="39"/>
    </row>
    <row r="4" spans="1:18" s="31" customFormat="1" ht="25.8" customHeight="1" x14ac:dyDescent="0.35">
      <c r="A4" s="101"/>
      <c r="B4" s="101"/>
      <c r="C4" s="57"/>
      <c r="E4" s="58"/>
      <c r="F4" s="58"/>
      <c r="H4" s="58"/>
      <c r="I4" s="58"/>
      <c r="N4" s="194" t="s">
        <v>219</v>
      </c>
      <c r="O4" s="194"/>
      <c r="P4" s="194"/>
      <c r="Q4" s="58"/>
      <c r="R4" s="39"/>
    </row>
    <row r="5" spans="1:18" x14ac:dyDescent="0.35">
      <c r="E5" s="48"/>
      <c r="F5" s="47"/>
      <c r="H5" s="47"/>
      <c r="I5" s="47"/>
      <c r="M5" s="45"/>
      <c r="N5" s="45"/>
      <c r="O5" s="45"/>
      <c r="Q5" s="48"/>
    </row>
    <row r="6" spans="1:18" x14ac:dyDescent="0.35">
      <c r="E6" s="47"/>
      <c r="F6" s="47"/>
      <c r="G6" s="47"/>
      <c r="H6" s="47"/>
      <c r="I6" s="47"/>
      <c r="Q6" s="47"/>
    </row>
    <row r="7" spans="1:18" s="31" customFormat="1" ht="58.2" customHeight="1" x14ac:dyDescent="0.35">
      <c r="A7" s="197" t="s">
        <v>186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</row>
    <row r="8" spans="1:18" x14ac:dyDescent="0.35">
      <c r="O8" s="49"/>
      <c r="P8" s="46" t="s">
        <v>22</v>
      </c>
    </row>
    <row r="9" spans="1:18" s="37" customFormat="1" ht="27.75" customHeight="1" x14ac:dyDescent="0.3">
      <c r="A9" s="192" t="s">
        <v>160</v>
      </c>
      <c r="B9" s="192" t="s">
        <v>161</v>
      </c>
      <c r="C9" s="196" t="s">
        <v>162</v>
      </c>
      <c r="D9" s="199" t="s">
        <v>163</v>
      </c>
      <c r="E9" s="196" t="s">
        <v>2</v>
      </c>
      <c r="F9" s="196"/>
      <c r="G9" s="196"/>
      <c r="H9" s="196"/>
      <c r="I9" s="196"/>
      <c r="J9" s="196" t="s">
        <v>3</v>
      </c>
      <c r="K9" s="196"/>
      <c r="L9" s="196"/>
      <c r="M9" s="196"/>
      <c r="N9" s="196"/>
      <c r="O9" s="196"/>
      <c r="P9" s="196" t="s">
        <v>32</v>
      </c>
    </row>
    <row r="10" spans="1:18" s="37" customFormat="1" ht="35.25" customHeight="1" x14ac:dyDescent="0.3">
      <c r="A10" s="198"/>
      <c r="B10" s="198"/>
      <c r="C10" s="196"/>
      <c r="D10" s="199"/>
      <c r="E10" s="196" t="s">
        <v>153</v>
      </c>
      <c r="F10" s="196" t="s">
        <v>38</v>
      </c>
      <c r="G10" s="196" t="s">
        <v>33</v>
      </c>
      <c r="H10" s="196"/>
      <c r="I10" s="196" t="s">
        <v>39</v>
      </c>
      <c r="J10" s="196" t="s">
        <v>153</v>
      </c>
      <c r="K10" s="192" t="s">
        <v>154</v>
      </c>
      <c r="L10" s="196" t="s">
        <v>38</v>
      </c>
      <c r="M10" s="196" t="s">
        <v>33</v>
      </c>
      <c r="N10" s="196"/>
      <c r="O10" s="196" t="s">
        <v>39</v>
      </c>
      <c r="P10" s="196"/>
      <c r="Q10" s="196" t="s">
        <v>18</v>
      </c>
    </row>
    <row r="11" spans="1:18" s="37" customFormat="1" ht="54.75" customHeight="1" x14ac:dyDescent="0.3">
      <c r="A11" s="198"/>
      <c r="B11" s="198"/>
      <c r="C11" s="196"/>
      <c r="D11" s="199"/>
      <c r="E11" s="196"/>
      <c r="F11" s="196"/>
      <c r="G11" s="59" t="s">
        <v>34</v>
      </c>
      <c r="H11" s="59" t="s">
        <v>35</v>
      </c>
      <c r="I11" s="196"/>
      <c r="J11" s="196"/>
      <c r="K11" s="193"/>
      <c r="L11" s="196"/>
      <c r="M11" s="59" t="s">
        <v>34</v>
      </c>
      <c r="N11" s="59" t="s">
        <v>35</v>
      </c>
      <c r="O11" s="196"/>
      <c r="P11" s="196"/>
      <c r="Q11" s="196"/>
    </row>
    <row r="12" spans="1:18" s="155" customFormat="1" ht="13.2" x14ac:dyDescent="0.25">
      <c r="A12" s="153">
        <v>1</v>
      </c>
      <c r="B12" s="153">
        <v>2</v>
      </c>
      <c r="C12" s="154">
        <v>3</v>
      </c>
      <c r="D12" s="154">
        <v>4</v>
      </c>
      <c r="E12" s="154">
        <v>5</v>
      </c>
      <c r="F12" s="154">
        <v>6</v>
      </c>
      <c r="G12" s="154">
        <v>7</v>
      </c>
      <c r="H12" s="154">
        <v>8</v>
      </c>
      <c r="I12" s="154">
        <v>9</v>
      </c>
      <c r="J12" s="154">
        <v>10</v>
      </c>
      <c r="K12" s="154">
        <v>11</v>
      </c>
      <c r="L12" s="154">
        <v>12</v>
      </c>
      <c r="M12" s="154">
        <v>13</v>
      </c>
      <c r="N12" s="154">
        <v>14</v>
      </c>
      <c r="O12" s="154">
        <v>15</v>
      </c>
      <c r="P12" s="154">
        <v>16</v>
      </c>
      <c r="Q12" s="154">
        <v>5</v>
      </c>
    </row>
    <row r="13" spans="1:18" ht="33.6" customHeight="1" x14ac:dyDescent="0.35">
      <c r="A13" s="23" t="s">
        <v>98</v>
      </c>
      <c r="B13" s="23"/>
      <c r="C13" s="23"/>
      <c r="D13" s="24" t="s">
        <v>36</v>
      </c>
      <c r="E13" s="51">
        <f>F13+I13</f>
        <v>45830838</v>
      </c>
      <c r="F13" s="51">
        <f>F14</f>
        <v>45830838</v>
      </c>
      <c r="G13" s="51">
        <f t="shared" ref="G13:I13" si="0">G14</f>
        <v>26682645</v>
      </c>
      <c r="H13" s="51">
        <f t="shared" si="0"/>
        <v>779860</v>
      </c>
      <c r="I13" s="51">
        <f t="shared" si="0"/>
        <v>0</v>
      </c>
      <c r="J13" s="51">
        <f>L13+O13</f>
        <v>1042635</v>
      </c>
      <c r="K13" s="51">
        <f>K14</f>
        <v>1036700</v>
      </c>
      <c r="L13" s="51">
        <f t="shared" ref="L13:O13" si="1">L14</f>
        <v>5935</v>
      </c>
      <c r="M13" s="51">
        <f t="shared" si="1"/>
        <v>0</v>
      </c>
      <c r="N13" s="51">
        <f t="shared" si="1"/>
        <v>0</v>
      </c>
      <c r="O13" s="51">
        <f t="shared" si="1"/>
        <v>1036700</v>
      </c>
      <c r="P13" s="51">
        <f>E13+J13</f>
        <v>46873473</v>
      </c>
      <c r="Q13" s="51"/>
    </row>
    <row r="14" spans="1:18" ht="33.6" customHeight="1" x14ac:dyDescent="0.35">
      <c r="A14" s="23" t="s">
        <v>99</v>
      </c>
      <c r="B14" s="104"/>
      <c r="C14" s="23"/>
      <c r="D14" s="24" t="s">
        <v>36</v>
      </c>
      <c r="E14" s="51">
        <f t="shared" ref="E14:E36" si="2">F14+I14</f>
        <v>45830838</v>
      </c>
      <c r="F14" s="51">
        <f>SUM(F15:F30)</f>
        <v>45830838</v>
      </c>
      <c r="G14" s="51">
        <f t="shared" ref="G14:I14" si="3">SUM(G15:G30)</f>
        <v>26682645</v>
      </c>
      <c r="H14" s="51">
        <f t="shared" si="3"/>
        <v>779860</v>
      </c>
      <c r="I14" s="51">
        <f t="shared" si="3"/>
        <v>0</v>
      </c>
      <c r="J14" s="51">
        <f t="shared" ref="J14:J36" si="4">L14+O14</f>
        <v>1042635</v>
      </c>
      <c r="K14" s="51">
        <f>SUM(K15:K30)</f>
        <v>1036700</v>
      </c>
      <c r="L14" s="51">
        <f t="shared" ref="L14:O14" si="5">SUM(L15:L30)</f>
        <v>5935</v>
      </c>
      <c r="M14" s="51">
        <f t="shared" si="5"/>
        <v>0</v>
      </c>
      <c r="N14" s="51">
        <f t="shared" si="5"/>
        <v>0</v>
      </c>
      <c r="O14" s="51">
        <f t="shared" si="5"/>
        <v>1036700</v>
      </c>
      <c r="P14" s="51">
        <f t="shared" ref="P14:P36" si="6">E14+J14</f>
        <v>46873473</v>
      </c>
      <c r="Q14" s="51"/>
    </row>
    <row r="15" spans="1:18" ht="45" customHeight="1" x14ac:dyDescent="0.35">
      <c r="A15" s="23" t="s">
        <v>100</v>
      </c>
      <c r="B15" s="23" t="s">
        <v>101</v>
      </c>
      <c r="C15" s="23" t="s">
        <v>40</v>
      </c>
      <c r="D15" s="24" t="s">
        <v>102</v>
      </c>
      <c r="E15" s="51">
        <f t="shared" si="2"/>
        <v>36124730</v>
      </c>
      <c r="F15" s="51">
        <v>36124730</v>
      </c>
      <c r="G15" s="51">
        <v>26564570</v>
      </c>
      <c r="H15" s="51">
        <v>777190</v>
      </c>
      <c r="I15" s="51">
        <v>0</v>
      </c>
      <c r="J15" s="51">
        <f t="shared" si="4"/>
        <v>5</v>
      </c>
      <c r="K15" s="51">
        <v>0</v>
      </c>
      <c r="L15" s="51">
        <v>5</v>
      </c>
      <c r="M15" s="51">
        <v>0</v>
      </c>
      <c r="N15" s="51">
        <v>0</v>
      </c>
      <c r="O15" s="51">
        <v>0</v>
      </c>
      <c r="P15" s="51">
        <f t="shared" si="6"/>
        <v>36124735</v>
      </c>
      <c r="Q15" s="110">
        <v>10116</v>
      </c>
    </row>
    <row r="16" spans="1:18" ht="45" customHeight="1" x14ac:dyDescent="0.35">
      <c r="A16" s="23" t="s">
        <v>127</v>
      </c>
      <c r="B16" s="23" t="s">
        <v>128</v>
      </c>
      <c r="C16" s="23" t="s">
        <v>129</v>
      </c>
      <c r="D16" s="24" t="s">
        <v>126</v>
      </c>
      <c r="E16" s="51">
        <f t="shared" si="2"/>
        <v>22560</v>
      </c>
      <c r="F16" s="51">
        <v>22560</v>
      </c>
      <c r="G16" s="51">
        <v>0</v>
      </c>
      <c r="H16" s="51">
        <v>0</v>
      </c>
      <c r="I16" s="51">
        <v>0</v>
      </c>
      <c r="J16" s="51">
        <f t="shared" si="4"/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f t="shared" si="6"/>
        <v>22560</v>
      </c>
      <c r="Q16" s="110"/>
    </row>
    <row r="17" spans="1:21" ht="37.799999999999997" customHeight="1" x14ac:dyDescent="0.35">
      <c r="A17" s="23" t="s">
        <v>103</v>
      </c>
      <c r="B17" s="105" t="s">
        <v>84</v>
      </c>
      <c r="C17" s="23" t="s">
        <v>41</v>
      </c>
      <c r="D17" s="109" t="s">
        <v>83</v>
      </c>
      <c r="E17" s="51">
        <f t="shared" si="2"/>
        <v>104599</v>
      </c>
      <c r="F17" s="51">
        <v>104599</v>
      </c>
      <c r="G17" s="51">
        <v>0</v>
      </c>
      <c r="H17" s="51">
        <v>0</v>
      </c>
      <c r="I17" s="51">
        <v>0</v>
      </c>
      <c r="J17" s="51">
        <f t="shared" si="4"/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f t="shared" si="6"/>
        <v>104599</v>
      </c>
      <c r="Q17" s="110">
        <v>90802</v>
      </c>
    </row>
    <row r="18" spans="1:21" ht="34.200000000000003" hidden="1" customHeight="1" x14ac:dyDescent="0.35">
      <c r="A18" s="23" t="s">
        <v>104</v>
      </c>
      <c r="B18" s="23" t="s">
        <v>105</v>
      </c>
      <c r="C18" s="23"/>
      <c r="D18" s="75" t="s">
        <v>85</v>
      </c>
      <c r="E18" s="51">
        <f t="shared" si="2"/>
        <v>0</v>
      </c>
      <c r="F18" s="51"/>
      <c r="G18" s="51"/>
      <c r="H18" s="51"/>
      <c r="I18" s="51"/>
      <c r="J18" s="51">
        <f t="shared" si="4"/>
        <v>0</v>
      </c>
      <c r="K18" s="51"/>
      <c r="L18" s="51"/>
      <c r="M18" s="51"/>
      <c r="N18" s="51"/>
      <c r="O18" s="51"/>
      <c r="P18" s="51">
        <f t="shared" si="6"/>
        <v>0</v>
      </c>
      <c r="Q18" s="110"/>
      <c r="U18" s="14" t="e">
        <f>P36-P15-P16-#REF!-#REF!-P28-P30</f>
        <v>#REF!</v>
      </c>
    </row>
    <row r="19" spans="1:21" ht="45" customHeight="1" x14ac:dyDescent="0.35">
      <c r="A19" s="23" t="s">
        <v>106</v>
      </c>
      <c r="B19" s="23" t="s">
        <v>108</v>
      </c>
      <c r="C19" s="23" t="s">
        <v>41</v>
      </c>
      <c r="D19" s="109" t="s">
        <v>86</v>
      </c>
      <c r="E19" s="51">
        <f t="shared" si="2"/>
        <v>12000</v>
      </c>
      <c r="F19" s="51">
        <v>12000</v>
      </c>
      <c r="G19" s="51">
        <v>0</v>
      </c>
      <c r="H19" s="51">
        <v>0</v>
      </c>
      <c r="I19" s="51">
        <v>0</v>
      </c>
      <c r="J19" s="51">
        <f t="shared" si="4"/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f t="shared" si="6"/>
        <v>12000</v>
      </c>
      <c r="Q19" s="110">
        <v>91104</v>
      </c>
    </row>
    <row r="20" spans="1:21" ht="34.200000000000003" customHeight="1" x14ac:dyDescent="0.35">
      <c r="A20" s="23" t="s">
        <v>107</v>
      </c>
      <c r="B20" s="23" t="s">
        <v>109</v>
      </c>
      <c r="C20" s="23" t="s">
        <v>41</v>
      </c>
      <c r="D20" s="109" t="s">
        <v>87</v>
      </c>
      <c r="E20" s="51">
        <f t="shared" si="2"/>
        <v>33000</v>
      </c>
      <c r="F20" s="51">
        <v>33000</v>
      </c>
      <c r="G20" s="51">
        <v>0</v>
      </c>
      <c r="H20" s="51">
        <v>0</v>
      </c>
      <c r="I20" s="51">
        <v>0</v>
      </c>
      <c r="J20" s="51">
        <f t="shared" si="4"/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f t="shared" si="6"/>
        <v>33000</v>
      </c>
      <c r="Q20" s="110">
        <v>91107</v>
      </c>
    </row>
    <row r="21" spans="1:21" ht="34.200000000000003" hidden="1" customHeight="1" x14ac:dyDescent="0.35">
      <c r="A21" s="23" t="s">
        <v>110</v>
      </c>
      <c r="B21" s="23" t="s">
        <v>97</v>
      </c>
      <c r="C21" s="23"/>
      <c r="D21" s="121" t="s">
        <v>93</v>
      </c>
      <c r="E21" s="51">
        <f t="shared" si="2"/>
        <v>0</v>
      </c>
      <c r="F21" s="51"/>
      <c r="G21" s="51"/>
      <c r="H21" s="51"/>
      <c r="I21" s="51"/>
      <c r="J21" s="51">
        <f t="shared" si="4"/>
        <v>0</v>
      </c>
      <c r="K21" s="51"/>
      <c r="L21" s="51"/>
      <c r="M21" s="51"/>
      <c r="N21" s="51"/>
      <c r="O21" s="51"/>
      <c r="P21" s="51">
        <f t="shared" si="6"/>
        <v>0</v>
      </c>
      <c r="Q21" s="110"/>
    </row>
    <row r="22" spans="1:21" ht="45" customHeight="1" x14ac:dyDescent="0.35">
      <c r="A22" s="23" t="s">
        <v>187</v>
      </c>
      <c r="B22" s="68">
        <v>3131</v>
      </c>
      <c r="C22" s="68">
        <v>1040</v>
      </c>
      <c r="D22" s="121" t="s">
        <v>188</v>
      </c>
      <c r="E22" s="51">
        <f t="shared" si="2"/>
        <v>29800</v>
      </c>
      <c r="F22" s="51">
        <v>29800</v>
      </c>
      <c r="G22" s="51">
        <v>0</v>
      </c>
      <c r="H22" s="51">
        <v>0</v>
      </c>
      <c r="I22" s="51">
        <v>0</v>
      </c>
      <c r="J22" s="51">
        <f t="shared" si="4"/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f t="shared" si="6"/>
        <v>29800</v>
      </c>
      <c r="Q22" s="110">
        <v>91103</v>
      </c>
    </row>
    <row r="23" spans="1:21" ht="67.8" customHeight="1" x14ac:dyDescent="0.35">
      <c r="A23" s="23" t="s">
        <v>164</v>
      </c>
      <c r="B23" s="68">
        <v>3140</v>
      </c>
      <c r="C23" s="68">
        <v>1040</v>
      </c>
      <c r="D23" s="24" t="s">
        <v>165</v>
      </c>
      <c r="E23" s="51">
        <f t="shared" si="2"/>
        <v>36000</v>
      </c>
      <c r="F23" s="51">
        <v>36000</v>
      </c>
      <c r="G23" s="51">
        <v>0</v>
      </c>
      <c r="H23" s="51">
        <v>0</v>
      </c>
      <c r="I23" s="51">
        <v>0</v>
      </c>
      <c r="J23" s="51">
        <f t="shared" si="4"/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f t="shared" si="6"/>
        <v>36000</v>
      </c>
      <c r="Q23" s="110"/>
    </row>
    <row r="24" spans="1:21" ht="34.200000000000003" customHeight="1" x14ac:dyDescent="0.35">
      <c r="A24" s="107" t="s">
        <v>135</v>
      </c>
      <c r="B24" s="107" t="s">
        <v>136</v>
      </c>
      <c r="C24" s="107" t="s">
        <v>77</v>
      </c>
      <c r="D24" s="24" t="s">
        <v>78</v>
      </c>
      <c r="E24" s="51">
        <f t="shared" si="2"/>
        <v>144055</v>
      </c>
      <c r="F24" s="51">
        <v>144055</v>
      </c>
      <c r="G24" s="51">
        <v>118075</v>
      </c>
      <c r="H24" s="51">
        <v>0</v>
      </c>
      <c r="I24" s="51">
        <v>0</v>
      </c>
      <c r="J24" s="51">
        <f t="shared" si="4"/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f t="shared" si="6"/>
        <v>144055</v>
      </c>
      <c r="Q24" s="110">
        <v>90501</v>
      </c>
    </row>
    <row r="25" spans="1:21" ht="38.4" customHeight="1" x14ac:dyDescent="0.35">
      <c r="A25" s="107" t="s">
        <v>137</v>
      </c>
      <c r="B25" s="67">
        <v>3242</v>
      </c>
      <c r="C25" s="67">
        <v>1090</v>
      </c>
      <c r="D25" s="54" t="s">
        <v>138</v>
      </c>
      <c r="E25" s="51">
        <f t="shared" si="2"/>
        <v>285600</v>
      </c>
      <c r="F25" s="51">
        <v>285600</v>
      </c>
      <c r="G25" s="51">
        <v>0</v>
      </c>
      <c r="H25" s="51">
        <v>0</v>
      </c>
      <c r="I25" s="51">
        <v>0</v>
      </c>
      <c r="J25" s="51">
        <f t="shared" si="4"/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f t="shared" si="6"/>
        <v>285600</v>
      </c>
      <c r="Q25" s="110"/>
    </row>
    <row r="26" spans="1:21" ht="34.200000000000003" customHeight="1" x14ac:dyDescent="0.35">
      <c r="A26" s="107" t="s">
        <v>139</v>
      </c>
      <c r="B26" s="67">
        <v>4082</v>
      </c>
      <c r="C26" s="107" t="s">
        <v>76</v>
      </c>
      <c r="D26" s="54" t="s">
        <v>140</v>
      </c>
      <c r="E26" s="51">
        <f t="shared" si="2"/>
        <v>356150</v>
      </c>
      <c r="F26" s="51">
        <f>168270+187880</f>
        <v>356150</v>
      </c>
      <c r="G26" s="51">
        <v>0</v>
      </c>
      <c r="H26" s="51">
        <v>0</v>
      </c>
      <c r="I26" s="51">
        <v>0</v>
      </c>
      <c r="J26" s="51">
        <f t="shared" si="4"/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f t="shared" si="6"/>
        <v>356150</v>
      </c>
      <c r="Q26" s="110"/>
    </row>
    <row r="27" spans="1:21" ht="64.8" customHeight="1" x14ac:dyDescent="0.35">
      <c r="A27" s="23" t="s">
        <v>111</v>
      </c>
      <c r="B27" s="104" t="s">
        <v>112</v>
      </c>
      <c r="C27" s="23" t="s">
        <v>42</v>
      </c>
      <c r="D27" s="22" t="s">
        <v>113</v>
      </c>
      <c r="E27" s="51">
        <f t="shared" si="2"/>
        <v>51700</v>
      </c>
      <c r="F27" s="51">
        <v>51700</v>
      </c>
      <c r="G27" s="51">
        <v>0</v>
      </c>
      <c r="H27" s="51">
        <v>0</v>
      </c>
      <c r="I27" s="51">
        <v>0</v>
      </c>
      <c r="J27" s="51">
        <f t="shared" si="4"/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f t="shared" si="6"/>
        <v>51700</v>
      </c>
      <c r="Q27" s="110">
        <v>130102</v>
      </c>
    </row>
    <row r="28" spans="1:21" ht="34.200000000000003" customHeight="1" x14ac:dyDescent="0.35">
      <c r="A28" s="23" t="s">
        <v>114</v>
      </c>
      <c r="B28" s="104" t="s">
        <v>115</v>
      </c>
      <c r="C28" s="23" t="s">
        <v>88</v>
      </c>
      <c r="D28" s="52" t="s">
        <v>116</v>
      </c>
      <c r="E28" s="51">
        <f t="shared" si="2"/>
        <v>8625244</v>
      </c>
      <c r="F28" s="51">
        <f>6400000+2225244</f>
        <v>8625244</v>
      </c>
      <c r="G28" s="51">
        <v>0</v>
      </c>
      <c r="H28" s="51">
        <v>2670</v>
      </c>
      <c r="I28" s="51">
        <v>0</v>
      </c>
      <c r="J28" s="51">
        <f t="shared" si="4"/>
        <v>1039700</v>
      </c>
      <c r="K28" s="51">
        <f>838700+198000</f>
        <v>1036700</v>
      </c>
      <c r="L28" s="51">
        <v>3000</v>
      </c>
      <c r="M28" s="51">
        <v>0</v>
      </c>
      <c r="N28" s="51">
        <v>0</v>
      </c>
      <c r="O28" s="51">
        <f>838700+198000</f>
        <v>1036700</v>
      </c>
      <c r="P28" s="51">
        <f t="shared" si="6"/>
        <v>9664944</v>
      </c>
      <c r="Q28" s="110">
        <v>100203</v>
      </c>
    </row>
    <row r="29" spans="1:21" ht="34.200000000000003" customHeight="1" x14ac:dyDescent="0.35">
      <c r="A29" s="23" t="s">
        <v>170</v>
      </c>
      <c r="B29" s="104" t="s">
        <v>171</v>
      </c>
      <c r="C29" s="23" t="s">
        <v>173</v>
      </c>
      <c r="D29" s="52" t="s">
        <v>172</v>
      </c>
      <c r="E29" s="51">
        <f t="shared" si="2"/>
        <v>0</v>
      </c>
      <c r="F29" s="51">
        <v>0</v>
      </c>
      <c r="G29" s="51">
        <v>0</v>
      </c>
      <c r="H29" s="51">
        <v>0</v>
      </c>
      <c r="I29" s="51">
        <v>0</v>
      </c>
      <c r="J29" s="51">
        <f t="shared" si="4"/>
        <v>2930</v>
      </c>
      <c r="K29" s="51">
        <v>0</v>
      </c>
      <c r="L29" s="51">
        <v>2930</v>
      </c>
      <c r="M29" s="51">
        <v>0</v>
      </c>
      <c r="N29" s="51">
        <v>0</v>
      </c>
      <c r="O29" s="51">
        <v>0</v>
      </c>
      <c r="P29" s="51">
        <f t="shared" si="6"/>
        <v>2930</v>
      </c>
      <c r="Q29" s="110"/>
    </row>
    <row r="30" spans="1:21" ht="34.200000000000003" customHeight="1" x14ac:dyDescent="0.35">
      <c r="A30" s="23" t="s">
        <v>117</v>
      </c>
      <c r="B30" s="106" t="s">
        <v>118</v>
      </c>
      <c r="C30" s="23" t="s">
        <v>119</v>
      </c>
      <c r="D30" s="75" t="s">
        <v>120</v>
      </c>
      <c r="E30" s="51">
        <f t="shared" si="2"/>
        <v>5400</v>
      </c>
      <c r="F30" s="51">
        <v>5400</v>
      </c>
      <c r="G30" s="51">
        <v>0</v>
      </c>
      <c r="H30" s="51">
        <v>0</v>
      </c>
      <c r="I30" s="51">
        <v>0</v>
      </c>
      <c r="J30" s="51">
        <f t="shared" si="4"/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f t="shared" si="6"/>
        <v>5400</v>
      </c>
      <c r="Q30" s="110">
        <v>250404</v>
      </c>
    </row>
    <row r="31" spans="1:21" s="111" customFormat="1" ht="45" customHeight="1" x14ac:dyDescent="0.25">
      <c r="A31" s="23" t="s">
        <v>121</v>
      </c>
      <c r="B31" s="23"/>
      <c r="C31" s="23"/>
      <c r="D31" s="136" t="s">
        <v>37</v>
      </c>
      <c r="E31" s="51">
        <f t="shared" si="2"/>
        <v>11688985</v>
      </c>
      <c r="F31" s="51">
        <f>F32</f>
        <v>11688985</v>
      </c>
      <c r="G31" s="51">
        <f t="shared" ref="G31:I31" si="7">G32</f>
        <v>7929545</v>
      </c>
      <c r="H31" s="51">
        <f t="shared" si="7"/>
        <v>324510</v>
      </c>
      <c r="I31" s="51">
        <f t="shared" si="7"/>
        <v>0</v>
      </c>
      <c r="J31" s="51">
        <f t="shared" si="4"/>
        <v>248800</v>
      </c>
      <c r="K31" s="51">
        <f>K32</f>
        <v>0</v>
      </c>
      <c r="L31" s="51">
        <f t="shared" ref="L31:O31" si="8">L32</f>
        <v>248800</v>
      </c>
      <c r="M31" s="51">
        <f t="shared" si="8"/>
        <v>193870</v>
      </c>
      <c r="N31" s="51">
        <f t="shared" si="8"/>
        <v>7920</v>
      </c>
      <c r="O31" s="51">
        <f t="shared" si="8"/>
        <v>0</v>
      </c>
      <c r="P31" s="51">
        <f t="shared" si="6"/>
        <v>11937785</v>
      </c>
      <c r="Q31" s="110"/>
    </row>
    <row r="32" spans="1:21" s="111" customFormat="1" ht="45" customHeight="1" x14ac:dyDescent="0.25">
      <c r="A32" s="23" t="s">
        <v>122</v>
      </c>
      <c r="B32" s="23"/>
      <c r="C32" s="23"/>
      <c r="D32" s="136" t="s">
        <v>37</v>
      </c>
      <c r="E32" s="51">
        <f t="shared" si="2"/>
        <v>11688985</v>
      </c>
      <c r="F32" s="51">
        <f>SUM(F33:F35)</f>
        <v>11688985</v>
      </c>
      <c r="G32" s="51">
        <f>SUM(G33:G35)</f>
        <v>7929545</v>
      </c>
      <c r="H32" s="51">
        <f>SUM(H33:H35)</f>
        <v>324510</v>
      </c>
      <c r="I32" s="51">
        <f>SUM(I33:I35)</f>
        <v>0</v>
      </c>
      <c r="J32" s="51">
        <f t="shared" si="4"/>
        <v>248800</v>
      </c>
      <c r="K32" s="51">
        <f>SUM(K33:K35)</f>
        <v>0</v>
      </c>
      <c r="L32" s="51">
        <f>SUM(L33:L35)</f>
        <v>248800</v>
      </c>
      <c r="M32" s="51">
        <f>SUM(M33:M35)</f>
        <v>193870</v>
      </c>
      <c r="N32" s="51">
        <f>SUM(N33:N35)</f>
        <v>7920</v>
      </c>
      <c r="O32" s="51">
        <f>SUM(O33:O35)</f>
        <v>0</v>
      </c>
      <c r="P32" s="51">
        <f t="shared" si="6"/>
        <v>11937785</v>
      </c>
      <c r="Q32" s="51" t="e">
        <f>#REF!+#REF!+#REF!+#REF!+#REF!+Q34+#REF!+#REF!+#REF!+#REF!</f>
        <v>#REF!</v>
      </c>
    </row>
    <row r="33" spans="1:17" ht="64.8" customHeight="1" x14ac:dyDescent="0.35">
      <c r="A33" s="23" t="s">
        <v>123</v>
      </c>
      <c r="B33" s="23" t="s">
        <v>89</v>
      </c>
      <c r="C33" s="23" t="s">
        <v>44</v>
      </c>
      <c r="D33" s="24" t="s">
        <v>90</v>
      </c>
      <c r="E33" s="51">
        <f t="shared" si="2"/>
        <v>10501000</v>
      </c>
      <c r="F33" s="51">
        <v>10501000</v>
      </c>
      <c r="G33" s="51">
        <v>7929545</v>
      </c>
      <c r="H33" s="51">
        <v>324510</v>
      </c>
      <c r="I33" s="51">
        <v>0</v>
      </c>
      <c r="J33" s="51">
        <f t="shared" si="4"/>
        <v>248800</v>
      </c>
      <c r="K33" s="51">
        <v>0</v>
      </c>
      <c r="L33" s="51">
        <v>248800</v>
      </c>
      <c r="M33" s="51">
        <v>193870</v>
      </c>
      <c r="N33" s="51">
        <v>7920</v>
      </c>
      <c r="O33" s="51">
        <v>0</v>
      </c>
      <c r="P33" s="51">
        <f t="shared" si="6"/>
        <v>10749800</v>
      </c>
      <c r="Q33" s="110">
        <v>91204</v>
      </c>
    </row>
    <row r="34" spans="1:17" ht="79.2" customHeight="1" x14ac:dyDescent="0.35">
      <c r="A34" s="23" t="s">
        <v>124</v>
      </c>
      <c r="B34" s="23" t="s">
        <v>125</v>
      </c>
      <c r="C34" s="23" t="s">
        <v>43</v>
      </c>
      <c r="D34" s="24" t="s">
        <v>141</v>
      </c>
      <c r="E34" s="51">
        <f t="shared" si="2"/>
        <v>443140</v>
      </c>
      <c r="F34" s="51">
        <v>443140</v>
      </c>
      <c r="G34" s="51">
        <v>0</v>
      </c>
      <c r="H34" s="51">
        <v>0</v>
      </c>
      <c r="I34" s="51">
        <v>0</v>
      </c>
      <c r="J34" s="51">
        <f t="shared" si="4"/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f t="shared" si="6"/>
        <v>443140</v>
      </c>
      <c r="Q34" s="51"/>
    </row>
    <row r="35" spans="1:17" ht="36.6" customHeight="1" x14ac:dyDescent="0.35">
      <c r="A35" s="23" t="s">
        <v>142</v>
      </c>
      <c r="B35" s="68">
        <v>3242</v>
      </c>
      <c r="C35" s="68">
        <v>1090</v>
      </c>
      <c r="D35" s="24" t="s">
        <v>138</v>
      </c>
      <c r="E35" s="51">
        <f t="shared" si="2"/>
        <v>744845</v>
      </c>
      <c r="F35" s="51">
        <v>744845</v>
      </c>
      <c r="G35" s="51">
        <v>0</v>
      </c>
      <c r="H35" s="51">
        <v>0</v>
      </c>
      <c r="I35" s="51">
        <v>0</v>
      </c>
      <c r="J35" s="51">
        <f t="shared" si="4"/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f t="shared" si="6"/>
        <v>744845</v>
      </c>
      <c r="Q35" s="110"/>
    </row>
    <row r="36" spans="1:17" ht="34.200000000000003" customHeight="1" x14ac:dyDescent="0.35">
      <c r="A36" s="23"/>
      <c r="B36" s="108"/>
      <c r="C36" s="23"/>
      <c r="D36" s="55" t="s">
        <v>166</v>
      </c>
      <c r="E36" s="51">
        <f t="shared" si="2"/>
        <v>57519823</v>
      </c>
      <c r="F36" s="51">
        <f>F13+F31</f>
        <v>57519823</v>
      </c>
      <c r="G36" s="51">
        <f t="shared" ref="G36:O36" si="9">G13+G31</f>
        <v>34612190</v>
      </c>
      <c r="H36" s="51">
        <f t="shared" si="9"/>
        <v>1104370</v>
      </c>
      <c r="I36" s="51">
        <f t="shared" si="9"/>
        <v>0</v>
      </c>
      <c r="J36" s="51">
        <f t="shared" si="4"/>
        <v>1291435</v>
      </c>
      <c r="K36" s="51">
        <f t="shared" si="9"/>
        <v>1036700</v>
      </c>
      <c r="L36" s="51">
        <f t="shared" si="9"/>
        <v>254735</v>
      </c>
      <c r="M36" s="51">
        <f t="shared" si="9"/>
        <v>193870</v>
      </c>
      <c r="N36" s="51">
        <f t="shared" si="9"/>
        <v>7920</v>
      </c>
      <c r="O36" s="51">
        <f t="shared" si="9"/>
        <v>1036700</v>
      </c>
      <c r="P36" s="51">
        <f t="shared" si="6"/>
        <v>58811258</v>
      </c>
      <c r="Q36" s="51"/>
    </row>
    <row r="37" spans="1:17" x14ac:dyDescent="0.35">
      <c r="A37" s="103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</row>
    <row r="39" spans="1:17" ht="19.2" customHeight="1" x14ac:dyDescent="0.35"/>
    <row r="40" spans="1:17" s="129" customFormat="1" ht="25.2" x14ac:dyDescent="0.45">
      <c r="A40" s="127"/>
      <c r="B40" s="127"/>
      <c r="C40" s="128"/>
    </row>
    <row r="41" spans="1:17" x14ac:dyDescent="0.35">
      <c r="A41" s="103"/>
    </row>
    <row r="42" spans="1:17" x14ac:dyDescent="0.35">
      <c r="A42" s="103"/>
    </row>
    <row r="43" spans="1:17" x14ac:dyDescent="0.35">
      <c r="A43" s="103"/>
    </row>
    <row r="44" spans="1:17" x14ac:dyDescent="0.35">
      <c r="A44" s="103"/>
    </row>
    <row r="45" spans="1:17" x14ac:dyDescent="0.35">
      <c r="A45" s="103"/>
    </row>
    <row r="46" spans="1:17" x14ac:dyDescent="0.35">
      <c r="A46" s="103"/>
    </row>
    <row r="47" spans="1:17" x14ac:dyDescent="0.35">
      <c r="A47" s="103"/>
    </row>
    <row r="48" spans="1:17" x14ac:dyDescent="0.35">
      <c r="A48" s="103"/>
    </row>
    <row r="49" spans="1:1" x14ac:dyDescent="0.35">
      <c r="A49" s="103"/>
    </row>
    <row r="50" spans="1:1" x14ac:dyDescent="0.35">
      <c r="A50" s="103"/>
    </row>
    <row r="51" spans="1:1" x14ac:dyDescent="0.35">
      <c r="A51" s="103"/>
    </row>
    <row r="52" spans="1:1" x14ac:dyDescent="0.35">
      <c r="A52" s="103"/>
    </row>
    <row r="53" spans="1:1" x14ac:dyDescent="0.35">
      <c r="A53" s="103"/>
    </row>
    <row r="54" spans="1:1" x14ac:dyDescent="0.35">
      <c r="A54" s="103"/>
    </row>
    <row r="55" spans="1:1" x14ac:dyDescent="0.35">
      <c r="A55" s="103"/>
    </row>
    <row r="56" spans="1:1" x14ac:dyDescent="0.35">
      <c r="A56" s="103"/>
    </row>
    <row r="57" spans="1:1" x14ac:dyDescent="0.35">
      <c r="A57" s="103"/>
    </row>
    <row r="58" spans="1:1" x14ac:dyDescent="0.35">
      <c r="A58" s="103"/>
    </row>
    <row r="59" spans="1:1" x14ac:dyDescent="0.35">
      <c r="A59" s="103"/>
    </row>
    <row r="60" spans="1:1" x14ac:dyDescent="0.35">
      <c r="A60" s="103"/>
    </row>
    <row r="61" spans="1:1" x14ac:dyDescent="0.35">
      <c r="A61" s="103"/>
    </row>
    <row r="62" spans="1:1" x14ac:dyDescent="0.35">
      <c r="A62" s="103"/>
    </row>
    <row r="63" spans="1:1" x14ac:dyDescent="0.35">
      <c r="A63" s="103"/>
    </row>
    <row r="64" spans="1:1" x14ac:dyDescent="0.35">
      <c r="A64" s="103"/>
    </row>
    <row r="65" spans="1:1" x14ac:dyDescent="0.35">
      <c r="A65" s="103"/>
    </row>
    <row r="66" spans="1:1" x14ac:dyDescent="0.35">
      <c r="A66" s="103"/>
    </row>
    <row r="67" spans="1:1" x14ac:dyDescent="0.35">
      <c r="A67" s="103"/>
    </row>
    <row r="68" spans="1:1" x14ac:dyDescent="0.35">
      <c r="A68" s="103"/>
    </row>
    <row r="69" spans="1:1" x14ac:dyDescent="0.35">
      <c r="A69" s="103"/>
    </row>
    <row r="70" spans="1:1" x14ac:dyDescent="0.35">
      <c r="A70" s="103"/>
    </row>
    <row r="71" spans="1:1" x14ac:dyDescent="0.35">
      <c r="A71" s="103"/>
    </row>
    <row r="72" spans="1:1" x14ac:dyDescent="0.35">
      <c r="A72" s="103"/>
    </row>
    <row r="73" spans="1:1" x14ac:dyDescent="0.35">
      <c r="A73" s="103"/>
    </row>
    <row r="74" spans="1:1" x14ac:dyDescent="0.35">
      <c r="A74" s="103"/>
    </row>
    <row r="75" spans="1:1" x14ac:dyDescent="0.35">
      <c r="A75" s="103"/>
    </row>
    <row r="76" spans="1:1" x14ac:dyDescent="0.35">
      <c r="A76" s="103"/>
    </row>
    <row r="77" spans="1:1" x14ac:dyDescent="0.35">
      <c r="A77" s="103"/>
    </row>
    <row r="78" spans="1:1" x14ac:dyDescent="0.35">
      <c r="A78" s="103"/>
    </row>
    <row r="79" spans="1:1" x14ac:dyDescent="0.35">
      <c r="A79" s="103"/>
    </row>
    <row r="80" spans="1:1" x14ac:dyDescent="0.35">
      <c r="A80" s="103"/>
    </row>
    <row r="81" spans="1:1" x14ac:dyDescent="0.35">
      <c r="A81" s="103"/>
    </row>
    <row r="82" spans="1:1" x14ac:dyDescent="0.35">
      <c r="A82" s="103"/>
    </row>
    <row r="83" spans="1:1" x14ac:dyDescent="0.35">
      <c r="A83" s="103"/>
    </row>
    <row r="84" spans="1:1" x14ac:dyDescent="0.35">
      <c r="A84" s="103"/>
    </row>
    <row r="85" spans="1:1" x14ac:dyDescent="0.35">
      <c r="A85" s="103"/>
    </row>
    <row r="86" spans="1:1" x14ac:dyDescent="0.35">
      <c r="A86" s="103"/>
    </row>
    <row r="87" spans="1:1" x14ac:dyDescent="0.35">
      <c r="A87" s="103"/>
    </row>
    <row r="88" spans="1:1" x14ac:dyDescent="0.35">
      <c r="A88" s="103"/>
    </row>
    <row r="89" spans="1:1" x14ac:dyDescent="0.35">
      <c r="A89" s="103"/>
    </row>
    <row r="90" spans="1:1" x14ac:dyDescent="0.35">
      <c r="A90" s="103"/>
    </row>
    <row r="91" spans="1:1" x14ac:dyDescent="0.35">
      <c r="A91" s="103"/>
    </row>
    <row r="92" spans="1:1" x14ac:dyDescent="0.35">
      <c r="A92" s="103"/>
    </row>
    <row r="93" spans="1:1" x14ac:dyDescent="0.35">
      <c r="A93" s="103"/>
    </row>
    <row r="94" spans="1:1" x14ac:dyDescent="0.35">
      <c r="A94" s="103"/>
    </row>
    <row r="95" spans="1:1" x14ac:dyDescent="0.35">
      <c r="A95" s="103"/>
    </row>
    <row r="96" spans="1:1" x14ac:dyDescent="0.35">
      <c r="A96" s="103"/>
    </row>
    <row r="97" spans="1:1" x14ac:dyDescent="0.35">
      <c r="A97" s="103"/>
    </row>
    <row r="98" spans="1:1" x14ac:dyDescent="0.35">
      <c r="A98" s="103"/>
    </row>
    <row r="99" spans="1:1" x14ac:dyDescent="0.35">
      <c r="A99" s="103"/>
    </row>
    <row r="100" spans="1:1" x14ac:dyDescent="0.35">
      <c r="A100" s="103"/>
    </row>
    <row r="101" spans="1:1" x14ac:dyDescent="0.35">
      <c r="A101" s="103"/>
    </row>
    <row r="102" spans="1:1" x14ac:dyDescent="0.35">
      <c r="A102" s="103"/>
    </row>
    <row r="103" spans="1:1" x14ac:dyDescent="0.35">
      <c r="A103" s="103"/>
    </row>
    <row r="104" spans="1:1" x14ac:dyDescent="0.35">
      <c r="A104" s="103"/>
    </row>
    <row r="105" spans="1:1" x14ac:dyDescent="0.35">
      <c r="A105" s="103"/>
    </row>
    <row r="106" spans="1:1" x14ac:dyDescent="0.35">
      <c r="A106" s="103"/>
    </row>
    <row r="107" spans="1:1" x14ac:dyDescent="0.35">
      <c r="A107" s="103"/>
    </row>
    <row r="108" spans="1:1" x14ac:dyDescent="0.35">
      <c r="A108" s="103"/>
    </row>
    <row r="109" spans="1:1" x14ac:dyDescent="0.35">
      <c r="A109" s="103"/>
    </row>
    <row r="110" spans="1:1" x14ac:dyDescent="0.35">
      <c r="A110" s="103"/>
    </row>
    <row r="111" spans="1:1" x14ac:dyDescent="0.35">
      <c r="A111" s="103"/>
    </row>
    <row r="112" spans="1:1" x14ac:dyDescent="0.35">
      <c r="A112" s="103"/>
    </row>
    <row r="113" spans="1:1" x14ac:dyDescent="0.35">
      <c r="A113" s="103"/>
    </row>
    <row r="114" spans="1:1" x14ac:dyDescent="0.35">
      <c r="A114" s="103"/>
    </row>
    <row r="115" spans="1:1" x14ac:dyDescent="0.35">
      <c r="A115" s="103"/>
    </row>
    <row r="116" spans="1:1" x14ac:dyDescent="0.35">
      <c r="A116" s="103"/>
    </row>
    <row r="117" spans="1:1" x14ac:dyDescent="0.35">
      <c r="A117" s="103"/>
    </row>
    <row r="118" spans="1:1" x14ac:dyDescent="0.35">
      <c r="A118" s="103"/>
    </row>
    <row r="119" spans="1:1" x14ac:dyDescent="0.35">
      <c r="A119" s="103"/>
    </row>
    <row r="120" spans="1:1" x14ac:dyDescent="0.35">
      <c r="A120" s="103"/>
    </row>
    <row r="121" spans="1:1" x14ac:dyDescent="0.35">
      <c r="A121" s="103"/>
    </row>
    <row r="122" spans="1:1" x14ac:dyDescent="0.35">
      <c r="A122" s="103"/>
    </row>
    <row r="123" spans="1:1" x14ac:dyDescent="0.35">
      <c r="A123" s="103"/>
    </row>
    <row r="124" spans="1:1" x14ac:dyDescent="0.35">
      <c r="A124" s="103"/>
    </row>
    <row r="125" spans="1:1" x14ac:dyDescent="0.35">
      <c r="A125" s="103"/>
    </row>
    <row r="126" spans="1:1" x14ac:dyDescent="0.35">
      <c r="A126" s="103"/>
    </row>
    <row r="127" spans="1:1" x14ac:dyDescent="0.35">
      <c r="A127" s="103"/>
    </row>
    <row r="128" spans="1:1" x14ac:dyDescent="0.35">
      <c r="A128" s="103"/>
    </row>
    <row r="129" spans="1:1" x14ac:dyDescent="0.35">
      <c r="A129" s="103"/>
    </row>
    <row r="130" spans="1:1" x14ac:dyDescent="0.35">
      <c r="A130" s="103"/>
    </row>
    <row r="131" spans="1:1" x14ac:dyDescent="0.35">
      <c r="A131" s="103"/>
    </row>
  </sheetData>
  <mergeCells count="22">
    <mergeCell ref="Q10:Q11"/>
    <mergeCell ref="A7:P7"/>
    <mergeCell ref="A9:A11"/>
    <mergeCell ref="B9:B11"/>
    <mergeCell ref="C9:C11"/>
    <mergeCell ref="E10:E11"/>
    <mergeCell ref="P9:P11"/>
    <mergeCell ref="F10:F11"/>
    <mergeCell ref="G10:H10"/>
    <mergeCell ref="J10:J11"/>
    <mergeCell ref="L10:L11"/>
    <mergeCell ref="M10:N10"/>
    <mergeCell ref="I10:I11"/>
    <mergeCell ref="D9:D11"/>
    <mergeCell ref="E9:I9"/>
    <mergeCell ref="J9:O9"/>
    <mergeCell ref="K10:K11"/>
    <mergeCell ref="N1:O1"/>
    <mergeCell ref="N2:P2"/>
    <mergeCell ref="N3:P3"/>
    <mergeCell ref="N4:P4"/>
    <mergeCell ref="O10:O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2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view="pageBreakPreview" zoomScale="60" zoomScaleNormal="80" workbookViewId="0">
      <selection activeCell="C13" sqref="C13"/>
    </sheetView>
  </sheetViews>
  <sheetFormatPr defaultRowHeight="18" x14ac:dyDescent="0.35"/>
  <cols>
    <col min="1" max="1" width="19.5546875" style="3" customWidth="1"/>
    <col min="2" max="2" width="35.88671875" style="3" customWidth="1"/>
    <col min="3" max="3" width="26.44140625" style="3" customWidth="1"/>
    <col min="4" max="4" width="35.5546875" style="3" customWidth="1"/>
    <col min="5" max="5" width="34.109375" style="3" customWidth="1"/>
    <col min="6" max="6" width="18.44140625" style="3" customWidth="1"/>
    <col min="7" max="10" width="17.88671875" style="3" customWidth="1"/>
    <col min="11" max="16384" width="8.88671875" style="3"/>
  </cols>
  <sheetData>
    <row r="1" spans="1:11" x14ac:dyDescent="0.35">
      <c r="I1" s="200" t="s">
        <v>198</v>
      </c>
      <c r="J1" s="200"/>
      <c r="K1" s="169"/>
    </row>
    <row r="2" spans="1:11" ht="18" customHeight="1" x14ac:dyDescent="0.35">
      <c r="I2" s="208" t="s">
        <v>19</v>
      </c>
      <c r="J2" s="208"/>
      <c r="K2" s="171"/>
    </row>
    <row r="3" spans="1:11" ht="18" customHeight="1" x14ac:dyDescent="0.35">
      <c r="I3" s="200" t="s">
        <v>79</v>
      </c>
      <c r="J3" s="200"/>
      <c r="K3" s="169"/>
    </row>
    <row r="4" spans="1:11" ht="18" customHeight="1" x14ac:dyDescent="0.35">
      <c r="I4" s="200" t="s">
        <v>219</v>
      </c>
      <c r="J4" s="200"/>
      <c r="K4" s="169"/>
    </row>
    <row r="6" spans="1:11" s="170" customFormat="1" ht="22.2" x14ac:dyDescent="0.35">
      <c r="A6" s="201" t="s">
        <v>189</v>
      </c>
      <c r="B6" s="201"/>
      <c r="C6" s="201"/>
      <c r="D6" s="201"/>
      <c r="E6" s="201"/>
      <c r="F6" s="201"/>
      <c r="G6" s="201"/>
      <c r="H6" s="201"/>
      <c r="I6" s="201"/>
      <c r="J6" s="201"/>
    </row>
    <row r="7" spans="1:11" x14ac:dyDescent="0.35">
      <c r="J7" s="172" t="s">
        <v>22</v>
      </c>
    </row>
    <row r="8" spans="1:11" ht="43.8" customHeight="1" x14ac:dyDescent="0.35">
      <c r="A8" s="202" t="s">
        <v>190</v>
      </c>
      <c r="B8" s="202" t="s">
        <v>191</v>
      </c>
      <c r="C8" s="205" t="s">
        <v>192</v>
      </c>
      <c r="D8" s="207"/>
      <c r="E8" s="207"/>
      <c r="F8" s="206"/>
      <c r="G8" s="205" t="s">
        <v>197</v>
      </c>
      <c r="H8" s="207"/>
      <c r="I8" s="207"/>
      <c r="J8" s="206"/>
    </row>
    <row r="9" spans="1:11" ht="26.4" customHeight="1" x14ac:dyDescent="0.35">
      <c r="A9" s="203"/>
      <c r="B9" s="203"/>
      <c r="C9" s="202" t="s">
        <v>193</v>
      </c>
      <c r="D9" s="205" t="s">
        <v>194</v>
      </c>
      <c r="E9" s="206"/>
      <c r="F9" s="202" t="s">
        <v>153</v>
      </c>
      <c r="G9" s="202" t="s">
        <v>193</v>
      </c>
      <c r="H9" s="205" t="s">
        <v>194</v>
      </c>
      <c r="I9" s="206"/>
      <c r="J9" s="202" t="s">
        <v>153</v>
      </c>
    </row>
    <row r="10" spans="1:11" ht="49.8" customHeight="1" x14ac:dyDescent="0.35">
      <c r="A10" s="203"/>
      <c r="B10" s="203"/>
      <c r="C10" s="204"/>
      <c r="D10" s="67" t="s">
        <v>195</v>
      </c>
      <c r="E10" s="67" t="s">
        <v>196</v>
      </c>
      <c r="F10" s="203"/>
      <c r="G10" s="204"/>
      <c r="H10" s="67" t="s">
        <v>195</v>
      </c>
      <c r="I10" s="67" t="s">
        <v>196</v>
      </c>
      <c r="J10" s="203"/>
    </row>
    <row r="11" spans="1:11" ht="140.4" customHeight="1" x14ac:dyDescent="0.35">
      <c r="A11" s="204"/>
      <c r="B11" s="204"/>
      <c r="C11" s="67" t="s">
        <v>201</v>
      </c>
      <c r="D11" s="67" t="s">
        <v>202</v>
      </c>
      <c r="E11" s="67" t="s">
        <v>202</v>
      </c>
      <c r="F11" s="204"/>
      <c r="G11" s="67"/>
      <c r="H11" s="67"/>
      <c r="I11" s="67"/>
      <c r="J11" s="204"/>
    </row>
    <row r="12" spans="1:11" s="74" customFormat="1" ht="13.8" x14ac:dyDescent="0.25">
      <c r="A12" s="62">
        <v>1</v>
      </c>
      <c r="B12" s="62">
        <v>2</v>
      </c>
      <c r="C12" s="62">
        <v>3</v>
      </c>
      <c r="D12" s="62">
        <v>4</v>
      </c>
      <c r="E12" s="62">
        <v>5</v>
      </c>
      <c r="F12" s="62">
        <v>6</v>
      </c>
      <c r="G12" s="62">
        <v>7</v>
      </c>
      <c r="H12" s="62">
        <v>8</v>
      </c>
      <c r="I12" s="62">
        <v>9</v>
      </c>
      <c r="J12" s="62">
        <v>10</v>
      </c>
    </row>
    <row r="13" spans="1:11" ht="57" customHeight="1" x14ac:dyDescent="0.35">
      <c r="A13" s="173" t="s">
        <v>199</v>
      </c>
      <c r="B13" s="174" t="s">
        <v>200</v>
      </c>
      <c r="C13" s="175">
        <v>42465599</v>
      </c>
      <c r="D13" s="175">
        <v>2413124</v>
      </c>
      <c r="E13" s="175">
        <v>838700</v>
      </c>
      <c r="F13" s="175">
        <f>C13+D13+E13</f>
        <v>45717423</v>
      </c>
      <c r="G13" s="175">
        <v>0</v>
      </c>
      <c r="H13" s="175">
        <v>0</v>
      </c>
      <c r="I13" s="175">
        <v>0</v>
      </c>
      <c r="J13" s="175">
        <v>0</v>
      </c>
    </row>
  </sheetData>
  <mergeCells count="15">
    <mergeCell ref="I1:J1"/>
    <mergeCell ref="A6:J6"/>
    <mergeCell ref="A8:A11"/>
    <mergeCell ref="B8:B11"/>
    <mergeCell ref="C9:C10"/>
    <mergeCell ref="D9:E9"/>
    <mergeCell ref="C8:F8"/>
    <mergeCell ref="F9:F11"/>
    <mergeCell ref="G8:J8"/>
    <mergeCell ref="G9:G10"/>
    <mergeCell ref="H9:I9"/>
    <mergeCell ref="J9:J11"/>
    <mergeCell ref="I2:J2"/>
    <mergeCell ref="I3:J3"/>
    <mergeCell ref="I4:J4"/>
  </mergeCells>
  <pageMargins left="0.78740157480314965" right="0.78740157480314965" top="1.1811023622047245" bottom="0.43307086614173229" header="0.31496062992125984" footer="0.31496062992125984"/>
  <pageSetup paperSize="9" scale="54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zoomScale="50" zoomScaleNormal="75" zoomScaleSheetLayoutView="50" workbookViewId="0">
      <pane xSplit="1" ySplit="10" topLeftCell="B35" activePane="bottomRight" state="frozen"/>
      <selection pane="topRight" activeCell="B1" sqref="B1"/>
      <selection pane="bottomLeft" activeCell="A11" sqref="A11"/>
      <selection pane="bottomRight" activeCell="E13" sqref="E13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77734375" style="3" customWidth="1"/>
    <col min="6" max="6" width="30.77734375" style="3" customWidth="1"/>
    <col min="7" max="7" width="19.6640625" style="3" customWidth="1"/>
    <col min="8" max="8" width="18.44140625" style="3" customWidth="1"/>
    <col min="9" max="9" width="15.5546875" style="3" customWidth="1"/>
    <col min="10" max="10" width="14.33203125" style="3" customWidth="1"/>
    <col min="11" max="11" width="10.33203125" style="3" bestFit="1" customWidth="1"/>
    <col min="12" max="16384" width="9.109375" style="3"/>
  </cols>
  <sheetData>
    <row r="1" spans="1:11" s="31" customFormat="1" ht="26.1" customHeight="1" x14ac:dyDescent="0.4">
      <c r="H1" s="81" t="s">
        <v>143</v>
      </c>
      <c r="I1" s="81"/>
      <c r="J1" s="82"/>
      <c r="K1" s="82"/>
    </row>
    <row r="2" spans="1:11" s="31" customFormat="1" ht="26.1" customHeight="1" x14ac:dyDescent="0.35">
      <c r="H2" s="212" t="s">
        <v>19</v>
      </c>
      <c r="I2" s="212"/>
      <c r="J2" s="212"/>
      <c r="K2" s="212"/>
    </row>
    <row r="3" spans="1:11" s="31" customFormat="1" ht="26.1" customHeight="1" x14ac:dyDescent="0.4">
      <c r="H3" s="81" t="s">
        <v>79</v>
      </c>
      <c r="I3" s="81"/>
      <c r="J3" s="81"/>
      <c r="K3" s="82"/>
    </row>
    <row r="4" spans="1:11" s="31" customFormat="1" ht="26.1" customHeight="1" x14ac:dyDescent="0.4">
      <c r="H4" s="83" t="s">
        <v>220</v>
      </c>
      <c r="I4" s="83"/>
      <c r="J4" s="83"/>
      <c r="K4" s="82"/>
    </row>
    <row r="5" spans="1:11" x14ac:dyDescent="0.35">
      <c r="H5" s="38"/>
      <c r="I5" s="38"/>
      <c r="J5" s="38"/>
    </row>
    <row r="6" spans="1:11" s="76" customFormat="1" ht="40.200000000000003" customHeight="1" x14ac:dyDescent="0.35">
      <c r="A6" s="210" t="s">
        <v>45</v>
      </c>
      <c r="B6" s="211"/>
      <c r="C6" s="211"/>
      <c r="D6" s="211"/>
      <c r="E6" s="211"/>
      <c r="F6" s="211"/>
      <c r="G6" s="211"/>
      <c r="H6" s="211"/>
      <c r="I6" s="211"/>
      <c r="J6" s="211"/>
    </row>
    <row r="7" spans="1:11" s="76" customFormat="1" ht="27" customHeight="1" x14ac:dyDescent="0.35">
      <c r="A7" s="209" t="s">
        <v>204</v>
      </c>
      <c r="B7" s="209"/>
      <c r="C7" s="209"/>
      <c r="D7" s="209"/>
      <c r="E7" s="209"/>
      <c r="F7" s="209"/>
      <c r="G7" s="209"/>
      <c r="H7" s="209"/>
      <c r="I7" s="209"/>
      <c r="J7" s="209"/>
    </row>
    <row r="8" spans="1:11" s="63" customFormat="1" ht="18" customHeight="1" x14ac:dyDescent="0.35">
      <c r="A8" s="60"/>
      <c r="B8" s="64"/>
      <c r="C8" s="64"/>
      <c r="D8" s="64"/>
      <c r="E8" s="65"/>
      <c r="F8" s="65"/>
      <c r="G8" s="65"/>
      <c r="H8" s="61"/>
      <c r="I8" s="61"/>
      <c r="J8" s="66" t="s">
        <v>22</v>
      </c>
    </row>
    <row r="9" spans="1:11" s="74" customFormat="1" ht="118.2" customHeight="1" x14ac:dyDescent="0.25">
      <c r="A9" s="192" t="s">
        <v>167</v>
      </c>
      <c r="B9" s="192" t="s">
        <v>161</v>
      </c>
      <c r="C9" s="192" t="s">
        <v>162</v>
      </c>
      <c r="D9" s="192" t="s">
        <v>163</v>
      </c>
      <c r="E9" s="213" t="s">
        <v>168</v>
      </c>
      <c r="F9" s="213" t="s">
        <v>169</v>
      </c>
      <c r="G9" s="215" t="s">
        <v>152</v>
      </c>
      <c r="H9" s="213" t="s">
        <v>2</v>
      </c>
      <c r="I9" s="217" t="s">
        <v>3</v>
      </c>
      <c r="J9" s="218"/>
    </row>
    <row r="10" spans="1:11" s="74" customFormat="1" ht="118.2" customHeight="1" x14ac:dyDescent="0.25">
      <c r="A10" s="193"/>
      <c r="B10" s="193"/>
      <c r="C10" s="193"/>
      <c r="D10" s="193"/>
      <c r="E10" s="214"/>
      <c r="F10" s="214"/>
      <c r="G10" s="216"/>
      <c r="H10" s="214"/>
      <c r="I10" s="62" t="s">
        <v>153</v>
      </c>
      <c r="J10" s="62" t="s">
        <v>154</v>
      </c>
    </row>
    <row r="11" spans="1:11" s="117" customFormat="1" ht="18.600000000000001" customHeight="1" x14ac:dyDescent="0.2">
      <c r="A11" s="118">
        <v>1</v>
      </c>
      <c r="B11" s="118">
        <v>2</v>
      </c>
      <c r="C11" s="118">
        <v>3</v>
      </c>
      <c r="D11" s="119">
        <v>4</v>
      </c>
      <c r="E11" s="120">
        <v>5</v>
      </c>
      <c r="F11" s="120">
        <v>6</v>
      </c>
      <c r="G11" s="118">
        <v>7</v>
      </c>
      <c r="H11" s="120">
        <v>8</v>
      </c>
      <c r="I11" s="120">
        <v>9</v>
      </c>
      <c r="J11" s="120">
        <v>10</v>
      </c>
    </row>
    <row r="12" spans="1:11" s="74" customFormat="1" ht="64.8" customHeight="1" x14ac:dyDescent="0.25">
      <c r="A12" s="132"/>
      <c r="B12" s="132"/>
      <c r="C12" s="132"/>
      <c r="D12" s="132"/>
      <c r="E12" s="70" t="s">
        <v>203</v>
      </c>
      <c r="F12" s="70" t="s">
        <v>213</v>
      </c>
      <c r="G12" s="112">
        <f>H12+I12</f>
        <v>1174500</v>
      </c>
      <c r="H12" s="72">
        <f>H13+H17</f>
        <v>1174500</v>
      </c>
      <c r="I12" s="72">
        <f t="shared" ref="I12:J12" si="0">I13+I17</f>
        <v>0</v>
      </c>
      <c r="J12" s="72">
        <f t="shared" si="0"/>
        <v>0</v>
      </c>
    </row>
    <row r="13" spans="1:11" s="74" customFormat="1" ht="34.200000000000003" customHeight="1" x14ac:dyDescent="0.25">
      <c r="A13" s="23" t="s">
        <v>98</v>
      </c>
      <c r="B13" s="23"/>
      <c r="C13" s="23"/>
      <c r="D13" s="24" t="s">
        <v>36</v>
      </c>
      <c r="E13" s="67"/>
      <c r="F13" s="67"/>
      <c r="G13" s="112">
        <f>H13+I13</f>
        <v>429655</v>
      </c>
      <c r="H13" s="72">
        <f>H14</f>
        <v>429655</v>
      </c>
      <c r="I13" s="72">
        <f t="shared" ref="I13:I39" si="1">J13</f>
        <v>0</v>
      </c>
      <c r="J13" s="157">
        <v>0</v>
      </c>
    </row>
    <row r="14" spans="1:11" ht="34.200000000000003" customHeight="1" x14ac:dyDescent="0.35">
      <c r="A14" s="23" t="s">
        <v>99</v>
      </c>
      <c r="B14" s="104"/>
      <c r="C14" s="23"/>
      <c r="D14" s="24" t="s">
        <v>36</v>
      </c>
      <c r="E14" s="50"/>
      <c r="F14" s="50"/>
      <c r="G14" s="112">
        <f t="shared" ref="G14:G40" si="2">H14+I14</f>
        <v>429655</v>
      </c>
      <c r="H14" s="72">
        <f>H15+H16</f>
        <v>429655</v>
      </c>
      <c r="I14" s="72">
        <f t="shared" si="1"/>
        <v>0</v>
      </c>
      <c r="J14" s="157">
        <v>0</v>
      </c>
    </row>
    <row r="15" spans="1:11" ht="34.200000000000003" customHeight="1" x14ac:dyDescent="0.35">
      <c r="A15" s="107" t="s">
        <v>135</v>
      </c>
      <c r="B15" s="107" t="s">
        <v>136</v>
      </c>
      <c r="C15" s="107" t="s">
        <v>77</v>
      </c>
      <c r="D15" s="24" t="s">
        <v>78</v>
      </c>
      <c r="E15" s="50"/>
      <c r="F15" s="50"/>
      <c r="G15" s="112">
        <f t="shared" si="2"/>
        <v>144055</v>
      </c>
      <c r="H15" s="72">
        <v>144055</v>
      </c>
      <c r="I15" s="72">
        <f t="shared" si="1"/>
        <v>0</v>
      </c>
      <c r="J15" s="157">
        <v>0</v>
      </c>
    </row>
    <row r="16" spans="1:11" ht="45.6" customHeight="1" x14ac:dyDescent="0.35">
      <c r="A16" s="107" t="s">
        <v>137</v>
      </c>
      <c r="B16" s="67">
        <v>3242</v>
      </c>
      <c r="C16" s="67">
        <v>1090</v>
      </c>
      <c r="D16" s="54" t="s">
        <v>138</v>
      </c>
      <c r="E16" s="50"/>
      <c r="F16" s="50"/>
      <c r="G16" s="112">
        <f t="shared" si="2"/>
        <v>285600</v>
      </c>
      <c r="H16" s="72">
        <v>285600</v>
      </c>
      <c r="I16" s="72">
        <f t="shared" si="1"/>
        <v>0</v>
      </c>
      <c r="J16" s="157">
        <v>0</v>
      </c>
    </row>
    <row r="17" spans="1:10" s="111" customFormat="1" ht="45.6" customHeight="1" x14ac:dyDescent="0.25">
      <c r="A17" s="23" t="s">
        <v>121</v>
      </c>
      <c r="B17" s="23"/>
      <c r="C17" s="23"/>
      <c r="D17" s="136" t="s">
        <v>37</v>
      </c>
      <c r="E17" s="75"/>
      <c r="F17" s="75"/>
      <c r="G17" s="112">
        <f t="shared" si="2"/>
        <v>744845</v>
      </c>
      <c r="H17" s="147">
        <f>H18</f>
        <v>744845</v>
      </c>
      <c r="I17" s="157">
        <f t="shared" ref="I17:J18" si="3">I18</f>
        <v>0</v>
      </c>
      <c r="J17" s="157">
        <f t="shared" si="3"/>
        <v>0</v>
      </c>
    </row>
    <row r="18" spans="1:10" s="111" customFormat="1" ht="45.6" customHeight="1" x14ac:dyDescent="0.25">
      <c r="A18" s="23" t="s">
        <v>122</v>
      </c>
      <c r="B18" s="23"/>
      <c r="C18" s="23"/>
      <c r="D18" s="136" t="s">
        <v>37</v>
      </c>
      <c r="E18" s="67"/>
      <c r="F18" s="67"/>
      <c r="G18" s="112">
        <f t="shared" si="2"/>
        <v>744845</v>
      </c>
      <c r="H18" s="147">
        <f>H19</f>
        <v>744845</v>
      </c>
      <c r="I18" s="157">
        <f t="shared" si="3"/>
        <v>0</v>
      </c>
      <c r="J18" s="157">
        <f t="shared" si="3"/>
        <v>0</v>
      </c>
    </row>
    <row r="19" spans="1:10" ht="45.6" customHeight="1" x14ac:dyDescent="0.35">
      <c r="A19" s="107" t="s">
        <v>142</v>
      </c>
      <c r="B19" s="67">
        <v>3242</v>
      </c>
      <c r="C19" s="67">
        <v>1090</v>
      </c>
      <c r="D19" s="54" t="s">
        <v>138</v>
      </c>
      <c r="E19" s="50"/>
      <c r="F19" s="50"/>
      <c r="G19" s="112">
        <f t="shared" si="2"/>
        <v>744845</v>
      </c>
      <c r="H19" s="72">
        <v>744845</v>
      </c>
      <c r="I19" s="72">
        <f t="shared" si="1"/>
        <v>0</v>
      </c>
      <c r="J19" s="157">
        <v>0</v>
      </c>
    </row>
    <row r="20" spans="1:10" ht="64.8" customHeight="1" x14ac:dyDescent="0.35">
      <c r="A20" s="23" t="s">
        <v>98</v>
      </c>
      <c r="B20" s="23"/>
      <c r="C20" s="23"/>
      <c r="D20" s="24" t="s">
        <v>36</v>
      </c>
      <c r="E20" s="70" t="s">
        <v>205</v>
      </c>
      <c r="F20" s="70" t="s">
        <v>214</v>
      </c>
      <c r="G20" s="112">
        <f t="shared" si="2"/>
        <v>89000</v>
      </c>
      <c r="H20" s="148">
        <f>H21</f>
        <v>89000</v>
      </c>
      <c r="I20" s="72">
        <f t="shared" si="1"/>
        <v>0</v>
      </c>
      <c r="J20" s="157">
        <v>0</v>
      </c>
    </row>
    <row r="21" spans="1:10" ht="34.200000000000003" customHeight="1" x14ac:dyDescent="0.35">
      <c r="A21" s="23" t="s">
        <v>99</v>
      </c>
      <c r="B21" s="104"/>
      <c r="C21" s="23"/>
      <c r="D21" s="24" t="s">
        <v>36</v>
      </c>
      <c r="E21" s="70"/>
      <c r="F21" s="70"/>
      <c r="G21" s="112">
        <f t="shared" si="2"/>
        <v>89000</v>
      </c>
      <c r="H21" s="149">
        <f>H22+H23</f>
        <v>89000</v>
      </c>
      <c r="I21" s="72">
        <f t="shared" si="1"/>
        <v>0</v>
      </c>
      <c r="J21" s="157">
        <v>0</v>
      </c>
    </row>
    <row r="22" spans="1:10" ht="45" customHeight="1" x14ac:dyDescent="0.35">
      <c r="A22" s="23" t="s">
        <v>103</v>
      </c>
      <c r="B22" s="105" t="s">
        <v>84</v>
      </c>
      <c r="C22" s="23" t="s">
        <v>41</v>
      </c>
      <c r="D22" s="109" t="s">
        <v>83</v>
      </c>
      <c r="E22" s="70"/>
      <c r="F22" s="70"/>
      <c r="G22" s="112">
        <f t="shared" si="2"/>
        <v>53000</v>
      </c>
      <c r="H22" s="72">
        <v>53000</v>
      </c>
      <c r="I22" s="72">
        <f t="shared" si="1"/>
        <v>0</v>
      </c>
      <c r="J22" s="157">
        <v>0</v>
      </c>
    </row>
    <row r="23" spans="1:10" ht="83.4" customHeight="1" x14ac:dyDescent="0.35">
      <c r="A23" s="23" t="s">
        <v>164</v>
      </c>
      <c r="B23" s="68">
        <v>3140</v>
      </c>
      <c r="C23" s="68">
        <v>1040</v>
      </c>
      <c r="D23" s="24" t="s">
        <v>165</v>
      </c>
      <c r="E23" s="50"/>
      <c r="F23" s="50"/>
      <c r="G23" s="112">
        <f>H23+I23</f>
        <v>36000</v>
      </c>
      <c r="H23" s="72">
        <v>36000</v>
      </c>
      <c r="I23" s="72">
        <f>J23</f>
        <v>0</v>
      </c>
      <c r="J23" s="157">
        <v>0</v>
      </c>
    </row>
    <row r="24" spans="1:10" ht="64.8" customHeight="1" x14ac:dyDescent="0.35">
      <c r="A24" s="23" t="s">
        <v>98</v>
      </c>
      <c r="B24" s="23"/>
      <c r="C24" s="23"/>
      <c r="D24" s="24" t="s">
        <v>36</v>
      </c>
      <c r="E24" s="67" t="s">
        <v>206</v>
      </c>
      <c r="F24" s="67" t="s">
        <v>215</v>
      </c>
      <c r="G24" s="112">
        <f t="shared" si="2"/>
        <v>126399</v>
      </c>
      <c r="H24" s="72">
        <f>H25</f>
        <v>126399</v>
      </c>
      <c r="I24" s="72">
        <f t="shared" ref="I24:J24" si="4">I25</f>
        <v>0</v>
      </c>
      <c r="J24" s="72">
        <f t="shared" si="4"/>
        <v>0</v>
      </c>
    </row>
    <row r="25" spans="1:10" ht="34.200000000000003" customHeight="1" x14ac:dyDescent="0.35">
      <c r="A25" s="23" t="s">
        <v>99</v>
      </c>
      <c r="B25" s="104"/>
      <c r="C25" s="23"/>
      <c r="D25" s="24" t="s">
        <v>36</v>
      </c>
      <c r="E25" s="67"/>
      <c r="F25" s="67"/>
      <c r="G25" s="112">
        <f t="shared" si="2"/>
        <v>126399</v>
      </c>
      <c r="H25" s="72">
        <f>H26+H27+H28+H29</f>
        <v>126399</v>
      </c>
      <c r="I25" s="72">
        <f t="shared" si="1"/>
        <v>0</v>
      </c>
      <c r="J25" s="157">
        <v>0</v>
      </c>
    </row>
    <row r="26" spans="1:10" ht="40.200000000000003" customHeight="1" x14ac:dyDescent="0.35">
      <c r="A26" s="23" t="s">
        <v>103</v>
      </c>
      <c r="B26" s="105" t="s">
        <v>84</v>
      </c>
      <c r="C26" s="23" t="s">
        <v>41</v>
      </c>
      <c r="D26" s="109" t="s">
        <v>83</v>
      </c>
      <c r="E26" s="70"/>
      <c r="F26" s="70"/>
      <c r="G26" s="112">
        <f t="shared" ref="G26" si="5">H26+I26</f>
        <v>51599</v>
      </c>
      <c r="H26" s="72">
        <v>51599</v>
      </c>
      <c r="I26" s="72">
        <f t="shared" ref="I26" si="6">J26</f>
        <v>0</v>
      </c>
      <c r="J26" s="159">
        <v>0</v>
      </c>
    </row>
    <row r="27" spans="1:10" ht="45" customHeight="1" x14ac:dyDescent="0.35">
      <c r="A27" s="23" t="s">
        <v>106</v>
      </c>
      <c r="B27" s="23" t="s">
        <v>108</v>
      </c>
      <c r="C27" s="23" t="s">
        <v>41</v>
      </c>
      <c r="D27" s="109" t="s">
        <v>86</v>
      </c>
      <c r="E27" s="50"/>
      <c r="F27" s="50"/>
      <c r="G27" s="112">
        <f t="shared" si="2"/>
        <v>12000</v>
      </c>
      <c r="H27" s="72">
        <v>12000</v>
      </c>
      <c r="I27" s="72">
        <v>0</v>
      </c>
      <c r="J27" s="157">
        <v>0</v>
      </c>
    </row>
    <row r="28" spans="1:10" ht="34.200000000000003" customHeight="1" x14ac:dyDescent="0.35">
      <c r="A28" s="23" t="s">
        <v>107</v>
      </c>
      <c r="B28" s="23" t="s">
        <v>109</v>
      </c>
      <c r="C28" s="23" t="s">
        <v>41</v>
      </c>
      <c r="D28" s="109" t="s">
        <v>87</v>
      </c>
      <c r="E28" s="50"/>
      <c r="F28" s="50"/>
      <c r="G28" s="112">
        <f t="shared" si="2"/>
        <v>33000</v>
      </c>
      <c r="H28" s="72">
        <v>33000</v>
      </c>
      <c r="I28" s="72">
        <f t="shared" si="1"/>
        <v>0</v>
      </c>
      <c r="J28" s="157">
        <v>0</v>
      </c>
    </row>
    <row r="29" spans="1:10" ht="45" customHeight="1" x14ac:dyDescent="0.35">
      <c r="A29" s="23" t="s">
        <v>187</v>
      </c>
      <c r="B29" s="68">
        <v>3131</v>
      </c>
      <c r="C29" s="68">
        <v>1040</v>
      </c>
      <c r="D29" s="121" t="s">
        <v>188</v>
      </c>
      <c r="E29" s="67"/>
      <c r="F29" s="67"/>
      <c r="G29" s="112">
        <f t="shared" si="2"/>
        <v>29800</v>
      </c>
      <c r="H29" s="72">
        <v>29800</v>
      </c>
      <c r="I29" s="72">
        <f t="shared" si="1"/>
        <v>0</v>
      </c>
      <c r="J29" s="157">
        <v>0</v>
      </c>
    </row>
    <row r="30" spans="1:10" ht="64.8" customHeight="1" x14ac:dyDescent="0.35">
      <c r="A30" s="23" t="s">
        <v>98</v>
      </c>
      <c r="B30" s="23"/>
      <c r="C30" s="23"/>
      <c r="D30" s="24" t="s">
        <v>36</v>
      </c>
      <c r="E30" s="67" t="s">
        <v>207</v>
      </c>
      <c r="F30" s="67" t="s">
        <v>216</v>
      </c>
      <c r="G30" s="112">
        <f t="shared" si="2"/>
        <v>356150</v>
      </c>
      <c r="H30" s="72">
        <f>H31</f>
        <v>356150</v>
      </c>
      <c r="I30" s="72">
        <f t="shared" ref="I30:J31" si="7">I31</f>
        <v>0</v>
      </c>
      <c r="J30" s="72">
        <f t="shared" si="7"/>
        <v>0</v>
      </c>
    </row>
    <row r="31" spans="1:10" ht="34.200000000000003" customHeight="1" x14ac:dyDescent="0.35">
      <c r="A31" s="23" t="s">
        <v>99</v>
      </c>
      <c r="B31" s="104"/>
      <c r="C31" s="23"/>
      <c r="D31" s="24" t="s">
        <v>36</v>
      </c>
      <c r="E31" s="67"/>
      <c r="F31" s="67"/>
      <c r="G31" s="112">
        <f t="shared" si="2"/>
        <v>356150</v>
      </c>
      <c r="H31" s="72">
        <f>H32</f>
        <v>356150</v>
      </c>
      <c r="I31" s="72">
        <f t="shared" si="7"/>
        <v>0</v>
      </c>
      <c r="J31" s="72">
        <f t="shared" si="7"/>
        <v>0</v>
      </c>
    </row>
    <row r="32" spans="1:10" ht="34.200000000000003" customHeight="1" x14ac:dyDescent="0.35">
      <c r="A32" s="107" t="s">
        <v>139</v>
      </c>
      <c r="B32" s="67">
        <v>4082</v>
      </c>
      <c r="C32" s="107" t="s">
        <v>76</v>
      </c>
      <c r="D32" s="54" t="s">
        <v>140</v>
      </c>
      <c r="E32" s="67"/>
      <c r="F32" s="67"/>
      <c r="G32" s="112">
        <f t="shared" si="2"/>
        <v>356150</v>
      </c>
      <c r="H32" s="72">
        <f>168270+187880</f>
        <v>356150</v>
      </c>
      <c r="I32" s="72">
        <f t="shared" si="1"/>
        <v>0</v>
      </c>
      <c r="J32" s="157">
        <v>0</v>
      </c>
    </row>
    <row r="33" spans="1:10" ht="64.8" customHeight="1" x14ac:dyDescent="0.35">
      <c r="A33" s="23" t="s">
        <v>98</v>
      </c>
      <c r="B33" s="23"/>
      <c r="C33" s="23"/>
      <c r="D33" s="24" t="s">
        <v>36</v>
      </c>
      <c r="E33" s="67" t="s">
        <v>208</v>
      </c>
      <c r="F33" s="67" t="s">
        <v>217</v>
      </c>
      <c r="G33" s="112">
        <f t="shared" si="2"/>
        <v>51700</v>
      </c>
      <c r="H33" s="72">
        <f>H34</f>
        <v>51700</v>
      </c>
      <c r="I33" s="72">
        <f t="shared" ref="I33:J34" si="8">I34</f>
        <v>0</v>
      </c>
      <c r="J33" s="72">
        <f t="shared" si="8"/>
        <v>0</v>
      </c>
    </row>
    <row r="34" spans="1:10" ht="34.200000000000003" customHeight="1" x14ac:dyDescent="0.35">
      <c r="A34" s="23" t="s">
        <v>99</v>
      </c>
      <c r="B34" s="104"/>
      <c r="C34" s="23"/>
      <c r="D34" s="24" t="s">
        <v>36</v>
      </c>
      <c r="E34" s="67"/>
      <c r="F34" s="67"/>
      <c r="G34" s="112">
        <f t="shared" si="2"/>
        <v>51700</v>
      </c>
      <c r="H34" s="72">
        <f>H35</f>
        <v>51700</v>
      </c>
      <c r="I34" s="72">
        <f t="shared" si="8"/>
        <v>0</v>
      </c>
      <c r="J34" s="72">
        <f t="shared" si="8"/>
        <v>0</v>
      </c>
    </row>
    <row r="35" spans="1:10" ht="64.8" customHeight="1" x14ac:dyDescent="0.35">
      <c r="A35" s="23" t="s">
        <v>111</v>
      </c>
      <c r="B35" s="104" t="s">
        <v>112</v>
      </c>
      <c r="C35" s="23" t="s">
        <v>42</v>
      </c>
      <c r="D35" s="109" t="s">
        <v>113</v>
      </c>
      <c r="E35" s="133"/>
      <c r="F35" s="156"/>
      <c r="G35" s="112">
        <f t="shared" si="2"/>
        <v>51700</v>
      </c>
      <c r="H35" s="72">
        <v>51700</v>
      </c>
      <c r="I35" s="72">
        <f t="shared" si="1"/>
        <v>0</v>
      </c>
      <c r="J35" s="157">
        <v>0</v>
      </c>
    </row>
    <row r="36" spans="1:10" ht="85.8" customHeight="1" x14ac:dyDescent="0.35">
      <c r="A36" s="23" t="s">
        <v>98</v>
      </c>
      <c r="B36" s="23"/>
      <c r="C36" s="23"/>
      <c r="D36" s="24" t="s">
        <v>36</v>
      </c>
      <c r="E36" s="71" t="s">
        <v>209</v>
      </c>
      <c r="F36" s="71" t="s">
        <v>218</v>
      </c>
      <c r="G36" s="112">
        <f t="shared" si="2"/>
        <v>9667344</v>
      </c>
      <c r="H36" s="72">
        <f>H37</f>
        <v>8630644</v>
      </c>
      <c r="I36" s="72">
        <f t="shared" ref="I36:J36" si="9">I37</f>
        <v>1036700</v>
      </c>
      <c r="J36" s="72">
        <f t="shared" si="9"/>
        <v>1036700</v>
      </c>
    </row>
    <row r="37" spans="1:10" ht="34.200000000000003" customHeight="1" x14ac:dyDescent="0.35">
      <c r="A37" s="23" t="s">
        <v>99</v>
      </c>
      <c r="B37" s="104"/>
      <c r="C37" s="23"/>
      <c r="D37" s="24" t="s">
        <v>36</v>
      </c>
      <c r="E37" s="71"/>
      <c r="F37" s="71"/>
      <c r="G37" s="112">
        <f t="shared" si="2"/>
        <v>9667344</v>
      </c>
      <c r="H37" s="72">
        <f>H38+H39</f>
        <v>8630644</v>
      </c>
      <c r="I37" s="72">
        <f t="shared" ref="I37:J37" si="10">I38+I39</f>
        <v>1036700</v>
      </c>
      <c r="J37" s="72">
        <f t="shared" si="10"/>
        <v>1036700</v>
      </c>
    </row>
    <row r="38" spans="1:10" ht="34.200000000000003" customHeight="1" x14ac:dyDescent="0.35">
      <c r="A38" s="23" t="s">
        <v>114</v>
      </c>
      <c r="B38" s="104" t="s">
        <v>115</v>
      </c>
      <c r="C38" s="23" t="s">
        <v>88</v>
      </c>
      <c r="D38" s="52" t="s">
        <v>116</v>
      </c>
      <c r="E38" s="71"/>
      <c r="F38" s="71"/>
      <c r="G38" s="112">
        <f t="shared" si="2"/>
        <v>9661944</v>
      </c>
      <c r="H38" s="72">
        <f>6400000+1816790+408454</f>
        <v>8625244</v>
      </c>
      <c r="I38" s="72">
        <f t="shared" si="1"/>
        <v>1036700</v>
      </c>
      <c r="J38" s="157">
        <f>838700+198000</f>
        <v>1036700</v>
      </c>
    </row>
    <row r="39" spans="1:10" ht="34.200000000000003" customHeight="1" x14ac:dyDescent="0.35">
      <c r="A39" s="23" t="s">
        <v>117</v>
      </c>
      <c r="B39" s="106" t="s">
        <v>118</v>
      </c>
      <c r="C39" s="23" t="s">
        <v>119</v>
      </c>
      <c r="D39" s="75" t="s">
        <v>120</v>
      </c>
      <c r="E39" s="50"/>
      <c r="F39" s="50"/>
      <c r="G39" s="112">
        <f t="shared" si="2"/>
        <v>5400</v>
      </c>
      <c r="H39" s="72">
        <v>5400</v>
      </c>
      <c r="I39" s="72">
        <f t="shared" si="1"/>
        <v>0</v>
      </c>
      <c r="J39" s="157">
        <v>0</v>
      </c>
    </row>
    <row r="40" spans="1:10" ht="34.200000000000003" customHeight="1" x14ac:dyDescent="0.35">
      <c r="A40" s="50"/>
      <c r="B40" s="50"/>
      <c r="C40" s="50"/>
      <c r="D40" s="73" t="s">
        <v>46</v>
      </c>
      <c r="E40" s="50"/>
      <c r="F40" s="50"/>
      <c r="G40" s="112">
        <f t="shared" si="2"/>
        <v>11465093</v>
      </c>
      <c r="H40" s="134">
        <f>H12+H20+H24+H30+H33+H36</f>
        <v>10428393</v>
      </c>
      <c r="I40" s="158">
        <f>I12+I20+I24+I30+I33+I36</f>
        <v>1036700</v>
      </c>
      <c r="J40" s="158">
        <f>J12+J20+J24+J30+J33+J36</f>
        <v>1036700</v>
      </c>
    </row>
    <row r="41" spans="1:10" x14ac:dyDescent="0.35">
      <c r="I41" s="72"/>
    </row>
  </sheetData>
  <mergeCells count="12">
    <mergeCell ref="A7:J7"/>
    <mergeCell ref="A6:J6"/>
    <mergeCell ref="H2:K2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6" orientation="landscape" verticalDpi="0" r:id="rId1"/>
  <headerFooter differentFirst="1" alignWithMargins="0">
    <oddHeader>&amp;C&amp;"Times New Roman,обычный"&amp;14 2</oddHeader>
  </headerFooter>
  <rowBreaks count="1" manualBreakCount="1">
    <brk id="2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="57" zoomScaleNormal="57" zoomScaleSheetLayoutView="57" workbookViewId="0">
      <selection activeCell="J7" sqref="J7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7" customFormat="1" ht="21.75" customHeight="1" x14ac:dyDescent="0.4">
      <c r="F1" s="98"/>
      <c r="G1" s="98"/>
      <c r="I1" s="81"/>
      <c r="J1" s="124" t="s">
        <v>212</v>
      </c>
      <c r="K1" s="81"/>
      <c r="L1" s="124"/>
    </row>
    <row r="2" spans="1:12" s="97" customFormat="1" ht="21" customHeight="1" x14ac:dyDescent="0.4">
      <c r="F2" s="99"/>
      <c r="G2" s="99"/>
      <c r="I2" s="126"/>
      <c r="J2" s="212" t="s">
        <v>47</v>
      </c>
      <c r="K2" s="212"/>
      <c r="L2" s="212"/>
    </row>
    <row r="3" spans="1:12" s="97" customFormat="1" ht="22.5" customHeight="1" x14ac:dyDescent="0.4">
      <c r="F3" s="98"/>
      <c r="G3" s="98"/>
      <c r="I3" s="81"/>
      <c r="J3" s="81" t="s">
        <v>79</v>
      </c>
      <c r="K3" s="81"/>
      <c r="L3" s="124"/>
    </row>
    <row r="4" spans="1:12" s="97" customFormat="1" ht="22.5" hidden="1" customHeight="1" x14ac:dyDescent="0.4">
      <c r="F4" s="98"/>
      <c r="G4" s="98"/>
      <c r="H4" s="77" t="s">
        <v>20</v>
      </c>
      <c r="I4" s="77"/>
      <c r="J4" s="84"/>
      <c r="K4" s="84"/>
      <c r="L4" s="124"/>
    </row>
    <row r="5" spans="1:12" s="97" customFormat="1" ht="22.5" hidden="1" customHeight="1" x14ac:dyDescent="0.4">
      <c r="F5" s="98"/>
      <c r="G5" s="98"/>
      <c r="H5" s="77" t="s">
        <v>21</v>
      </c>
      <c r="I5" s="77"/>
      <c r="J5" s="84"/>
      <c r="K5" s="84"/>
      <c r="L5" s="124"/>
    </row>
    <row r="6" spans="1:12" s="97" customFormat="1" ht="21" customHeight="1" x14ac:dyDescent="0.4">
      <c r="F6" s="100"/>
      <c r="I6" s="84"/>
      <c r="J6" s="124" t="s">
        <v>221</v>
      </c>
      <c r="K6" s="84"/>
      <c r="L6" s="124"/>
    </row>
    <row r="7" spans="1:12" s="97" customFormat="1" ht="22.8" x14ac:dyDescent="0.4">
      <c r="F7" s="100"/>
      <c r="G7" s="100"/>
    </row>
    <row r="8" spans="1:12" s="97" customFormat="1" ht="22.8" x14ac:dyDescent="0.4">
      <c r="F8" s="100"/>
      <c r="G8" s="100"/>
    </row>
    <row r="9" spans="1:12" s="82" customFormat="1" ht="22.8" x14ac:dyDescent="0.4">
      <c r="A9" s="201" t="s">
        <v>48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</row>
    <row r="10" spans="1:12" s="31" customFormat="1" ht="27.75" customHeight="1" x14ac:dyDescent="0.35">
      <c r="A10" s="197" t="s">
        <v>210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</row>
    <row r="11" spans="1:12" x14ac:dyDescent="0.35">
      <c r="A11" s="88"/>
      <c r="B11" s="49"/>
      <c r="C11" s="49"/>
      <c r="D11" s="49"/>
      <c r="E11" s="49"/>
    </row>
    <row r="12" spans="1:12" x14ac:dyDescent="0.35">
      <c r="A12" s="86"/>
      <c r="B12" s="220" t="s">
        <v>2</v>
      </c>
      <c r="C12" s="221"/>
      <c r="D12" s="221"/>
      <c r="E12" s="122"/>
      <c r="F12" s="220" t="s">
        <v>3</v>
      </c>
      <c r="G12" s="221"/>
      <c r="H12" s="221"/>
      <c r="I12" s="220" t="s">
        <v>32</v>
      </c>
      <c r="J12" s="221"/>
      <c r="K12" s="222"/>
      <c r="L12" s="223"/>
    </row>
    <row r="13" spans="1:12" x14ac:dyDescent="0.35">
      <c r="A13" s="87" t="s">
        <v>49</v>
      </c>
      <c r="B13" s="88" t="s">
        <v>50</v>
      </c>
      <c r="C13" s="87" t="s">
        <v>51</v>
      </c>
      <c r="D13" s="125" t="s">
        <v>52</v>
      </c>
      <c r="E13" s="86" t="s">
        <v>95</v>
      </c>
      <c r="F13" s="88" t="s">
        <v>50</v>
      </c>
      <c r="G13" s="86" t="s">
        <v>51</v>
      </c>
      <c r="H13" s="86" t="s">
        <v>52</v>
      </c>
      <c r="I13" s="89" t="s">
        <v>50</v>
      </c>
      <c r="J13" s="89" t="s">
        <v>51</v>
      </c>
      <c r="K13" s="86" t="s">
        <v>52</v>
      </c>
      <c r="L13" s="86" t="s">
        <v>95</v>
      </c>
    </row>
    <row r="14" spans="1:12" x14ac:dyDescent="0.35">
      <c r="A14" s="87" t="s">
        <v>94</v>
      </c>
      <c r="B14" s="90"/>
      <c r="C14" s="91"/>
      <c r="D14" s="89" t="s">
        <v>53</v>
      </c>
      <c r="E14" s="87"/>
      <c r="F14" s="90"/>
      <c r="G14" s="91"/>
      <c r="H14" s="87" t="s">
        <v>53</v>
      </c>
      <c r="I14" s="92"/>
      <c r="J14" s="92"/>
      <c r="K14" s="87" t="s">
        <v>53</v>
      </c>
      <c r="L14" s="87"/>
    </row>
    <row r="15" spans="1:12" x14ac:dyDescent="0.35">
      <c r="A15" s="93"/>
      <c r="B15" s="85" t="s">
        <v>54</v>
      </c>
      <c r="C15" s="94" t="s">
        <v>96</v>
      </c>
      <c r="D15" s="95" t="s">
        <v>55</v>
      </c>
      <c r="E15" s="94" t="s">
        <v>96</v>
      </c>
      <c r="F15" s="85" t="s">
        <v>54</v>
      </c>
      <c r="G15" s="94" t="s">
        <v>96</v>
      </c>
      <c r="H15" s="94" t="s">
        <v>55</v>
      </c>
      <c r="I15" s="95" t="s">
        <v>54</v>
      </c>
      <c r="J15" s="95" t="s">
        <v>96</v>
      </c>
      <c r="K15" s="94" t="s">
        <v>55</v>
      </c>
      <c r="L15" s="94" t="s">
        <v>96</v>
      </c>
    </row>
    <row r="16" spans="1:12" s="117" customFormat="1" ht="10.199999999999999" x14ac:dyDescent="0.2">
      <c r="A16" s="113">
        <v>1</v>
      </c>
      <c r="B16" s="114">
        <v>2</v>
      </c>
      <c r="C16" s="113">
        <v>3</v>
      </c>
      <c r="D16" s="115">
        <v>4</v>
      </c>
      <c r="E16" s="113">
        <v>5</v>
      </c>
      <c r="F16" s="114">
        <v>6</v>
      </c>
      <c r="G16" s="113">
        <v>7</v>
      </c>
      <c r="H16" s="113">
        <v>8</v>
      </c>
      <c r="I16" s="116">
        <v>9</v>
      </c>
      <c r="J16" s="113">
        <v>10</v>
      </c>
      <c r="K16" s="113">
        <v>11</v>
      </c>
      <c r="L16" s="113">
        <v>12</v>
      </c>
    </row>
    <row r="17" spans="1:21" ht="43.8" customHeight="1" x14ac:dyDescent="0.35">
      <c r="A17" s="24" t="s">
        <v>56</v>
      </c>
      <c r="B17" s="130">
        <v>290</v>
      </c>
      <c r="C17" s="130">
        <f>710+394+81</f>
        <v>1185</v>
      </c>
      <c r="D17" s="130">
        <v>50000</v>
      </c>
      <c r="E17" s="130">
        <v>300</v>
      </c>
      <c r="F17" s="130">
        <v>0</v>
      </c>
      <c r="G17" s="130">
        <v>0</v>
      </c>
      <c r="H17" s="130">
        <v>0</v>
      </c>
      <c r="I17" s="69">
        <f t="shared" ref="I17:J20" si="0">B17+F17</f>
        <v>290</v>
      </c>
      <c r="J17" s="69">
        <f t="shared" si="0"/>
        <v>1185</v>
      </c>
      <c r="K17" s="69">
        <f>D17+H17</f>
        <v>50000</v>
      </c>
      <c r="L17" s="130">
        <f>E17</f>
        <v>300</v>
      </c>
    </row>
    <row r="18" spans="1:21" hidden="1" x14ac:dyDescent="0.35">
      <c r="A18" s="121" t="s">
        <v>57</v>
      </c>
      <c r="B18" s="130">
        <v>245</v>
      </c>
      <c r="C18" s="130">
        <v>580</v>
      </c>
      <c r="D18" s="130">
        <v>40000</v>
      </c>
      <c r="E18" s="130"/>
      <c r="F18" s="130"/>
      <c r="G18" s="130"/>
      <c r="H18" s="130"/>
      <c r="I18" s="69">
        <f t="shared" si="0"/>
        <v>245</v>
      </c>
      <c r="J18" s="69">
        <f t="shared" si="0"/>
        <v>580</v>
      </c>
      <c r="K18" s="69">
        <f>D18+H18</f>
        <v>40000</v>
      </c>
      <c r="L18" s="130">
        <f t="shared" ref="L18:L27" si="1">E18</f>
        <v>0</v>
      </c>
    </row>
    <row r="19" spans="1:21" hidden="1" x14ac:dyDescent="0.35">
      <c r="A19" s="121" t="s">
        <v>58</v>
      </c>
      <c r="B19" s="130">
        <v>125</v>
      </c>
      <c r="C19" s="130">
        <v>285</v>
      </c>
      <c r="D19" s="130">
        <v>20000</v>
      </c>
      <c r="E19" s="130"/>
      <c r="F19" s="130"/>
      <c r="G19" s="130">
        <v>65.2</v>
      </c>
      <c r="H19" s="130"/>
      <c r="I19" s="69">
        <f t="shared" si="0"/>
        <v>125</v>
      </c>
      <c r="J19" s="69">
        <f t="shared" si="0"/>
        <v>350.2</v>
      </c>
      <c r="K19" s="69">
        <f>D19+H19</f>
        <v>20000</v>
      </c>
      <c r="L19" s="130">
        <f t="shared" si="1"/>
        <v>0</v>
      </c>
    </row>
    <row r="20" spans="1:21" ht="39" hidden="1" customHeight="1" x14ac:dyDescent="0.4">
      <c r="A20" s="24" t="s">
        <v>59</v>
      </c>
      <c r="B20" s="69">
        <f t="shared" ref="B20:H20" si="2">B17</f>
        <v>290</v>
      </c>
      <c r="C20" s="69">
        <f t="shared" si="2"/>
        <v>1185</v>
      </c>
      <c r="D20" s="69">
        <f t="shared" si="2"/>
        <v>50000</v>
      </c>
      <c r="E20" s="69"/>
      <c r="F20" s="69">
        <f t="shared" si="2"/>
        <v>0</v>
      </c>
      <c r="G20" s="69">
        <f t="shared" si="2"/>
        <v>0</v>
      </c>
      <c r="H20" s="69">
        <f t="shared" si="2"/>
        <v>0</v>
      </c>
      <c r="I20" s="69">
        <f t="shared" si="0"/>
        <v>290</v>
      </c>
      <c r="J20" s="69">
        <f t="shared" si="0"/>
        <v>1185</v>
      </c>
      <c r="K20" s="69">
        <f>D20+H20</f>
        <v>50000</v>
      </c>
      <c r="L20" s="130">
        <f t="shared" si="1"/>
        <v>0</v>
      </c>
      <c r="U20" s="97"/>
    </row>
    <row r="21" spans="1:21" hidden="1" x14ac:dyDescent="0.35">
      <c r="A21" s="121" t="s">
        <v>60</v>
      </c>
      <c r="B21" s="219" t="e">
        <f>#REF!</f>
        <v>#REF!</v>
      </c>
      <c r="C21" s="219" t="e">
        <f>#REF!</f>
        <v>#REF!</v>
      </c>
      <c r="D21" s="219" t="e">
        <f>#REF!</f>
        <v>#REF!</v>
      </c>
      <c r="E21" s="69"/>
      <c r="F21" s="219" t="e">
        <f>#REF!</f>
        <v>#REF!</v>
      </c>
      <c r="G21" s="219" t="e">
        <f>#REF!</f>
        <v>#REF!</v>
      </c>
      <c r="H21" s="219" t="e">
        <f>#REF!</f>
        <v>#REF!</v>
      </c>
      <c r="I21" s="219" t="e">
        <f>#REF!</f>
        <v>#REF!</v>
      </c>
      <c r="J21" s="219" t="e">
        <f>#REF!</f>
        <v>#REF!</v>
      </c>
      <c r="K21" s="219" t="e">
        <f>#REF!</f>
        <v>#REF!</v>
      </c>
      <c r="L21" s="130">
        <f t="shared" si="1"/>
        <v>0</v>
      </c>
    </row>
    <row r="22" spans="1:21" hidden="1" x14ac:dyDescent="0.35">
      <c r="A22" s="121" t="s">
        <v>61</v>
      </c>
      <c r="B22" s="219"/>
      <c r="C22" s="219"/>
      <c r="D22" s="219"/>
      <c r="E22" s="69"/>
      <c r="F22" s="219"/>
      <c r="G22" s="219"/>
      <c r="H22" s="219"/>
      <c r="I22" s="219"/>
      <c r="J22" s="219"/>
      <c r="K22" s="219"/>
      <c r="L22" s="130">
        <f t="shared" si="1"/>
        <v>0</v>
      </c>
    </row>
    <row r="23" spans="1:21" ht="18.75" hidden="1" customHeight="1" x14ac:dyDescent="0.35">
      <c r="A23" s="121" t="s">
        <v>62</v>
      </c>
      <c r="B23" s="219"/>
      <c r="C23" s="219"/>
      <c r="D23" s="219"/>
      <c r="E23" s="69"/>
      <c r="F23" s="219"/>
      <c r="G23" s="219"/>
      <c r="H23" s="219"/>
      <c r="I23" s="219"/>
      <c r="J23" s="219"/>
      <c r="K23" s="219"/>
      <c r="L23" s="130">
        <f t="shared" si="1"/>
        <v>0</v>
      </c>
    </row>
    <row r="24" spans="1:21" ht="32.25" hidden="1" customHeight="1" x14ac:dyDescent="0.35">
      <c r="A24" s="24" t="s">
        <v>63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>
        <f t="shared" si="1"/>
        <v>0</v>
      </c>
    </row>
    <row r="25" spans="1:21" ht="36" hidden="1" customHeight="1" x14ac:dyDescent="0.35">
      <c r="A25" s="24" t="s">
        <v>64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130">
        <f t="shared" si="1"/>
        <v>0</v>
      </c>
    </row>
    <row r="26" spans="1:21" ht="59.4" customHeight="1" x14ac:dyDescent="0.35">
      <c r="A26" s="53" t="s">
        <v>148</v>
      </c>
      <c r="B26" s="69">
        <v>13.75</v>
      </c>
      <c r="C26" s="69">
        <v>454</v>
      </c>
      <c r="D26" s="69">
        <v>115990</v>
      </c>
      <c r="E26" s="69">
        <v>0</v>
      </c>
      <c r="F26" s="69">
        <v>0.9</v>
      </c>
      <c r="G26" s="130">
        <v>48</v>
      </c>
      <c r="H26" s="130">
        <v>2040</v>
      </c>
      <c r="I26" s="130">
        <f>B26+F26</f>
        <v>14.65</v>
      </c>
      <c r="J26" s="130">
        <f>C26+G26</f>
        <v>502</v>
      </c>
      <c r="K26" s="69">
        <f>D26+H26</f>
        <v>118030</v>
      </c>
      <c r="L26" s="130">
        <f t="shared" si="1"/>
        <v>0</v>
      </c>
    </row>
    <row r="27" spans="1:21" ht="42.6" hidden="1" customHeight="1" x14ac:dyDescent="0.35">
      <c r="A27" s="123" t="s">
        <v>65</v>
      </c>
      <c r="B27" s="69">
        <f t="shared" ref="B27:K27" si="3">B26</f>
        <v>13.75</v>
      </c>
      <c r="C27" s="69">
        <f t="shared" si="3"/>
        <v>454</v>
      </c>
      <c r="D27" s="69">
        <f t="shared" si="3"/>
        <v>115990</v>
      </c>
      <c r="E27" s="69"/>
      <c r="F27" s="69">
        <f t="shared" si="3"/>
        <v>0.9</v>
      </c>
      <c r="G27" s="130">
        <f t="shared" si="3"/>
        <v>48</v>
      </c>
      <c r="H27" s="130">
        <f t="shared" si="3"/>
        <v>2040</v>
      </c>
      <c r="I27" s="130">
        <f t="shared" si="3"/>
        <v>14.65</v>
      </c>
      <c r="J27" s="130">
        <f t="shared" si="3"/>
        <v>502</v>
      </c>
      <c r="K27" s="69">
        <f t="shared" si="3"/>
        <v>118030</v>
      </c>
      <c r="L27" s="130">
        <f t="shared" si="1"/>
        <v>0</v>
      </c>
    </row>
    <row r="28" spans="1:21" ht="32.4" customHeight="1" x14ac:dyDescent="0.35">
      <c r="A28" s="75" t="s">
        <v>66</v>
      </c>
      <c r="B28" s="69">
        <f>B17+B26</f>
        <v>303.75</v>
      </c>
      <c r="C28" s="131">
        <f t="shared" ref="C28:L28" si="4">C17+C26</f>
        <v>1639</v>
      </c>
      <c r="D28" s="131">
        <f t="shared" si="4"/>
        <v>165990</v>
      </c>
      <c r="E28" s="131">
        <f t="shared" si="4"/>
        <v>300</v>
      </c>
      <c r="F28" s="131">
        <f t="shared" si="4"/>
        <v>0.9</v>
      </c>
      <c r="G28" s="131">
        <f t="shared" si="4"/>
        <v>48</v>
      </c>
      <c r="H28" s="131">
        <f t="shared" si="4"/>
        <v>2040</v>
      </c>
      <c r="I28" s="131">
        <f t="shared" si="4"/>
        <v>304.64999999999998</v>
      </c>
      <c r="J28" s="131">
        <f t="shared" si="4"/>
        <v>1687</v>
      </c>
      <c r="K28" s="131">
        <f t="shared" si="4"/>
        <v>168030</v>
      </c>
      <c r="L28" s="131">
        <f t="shared" si="4"/>
        <v>300</v>
      </c>
    </row>
    <row r="29" spans="1:21" x14ac:dyDescent="0.35">
      <c r="B29" s="45"/>
      <c r="C29" s="45"/>
      <c r="D29" s="45"/>
      <c r="E29" s="45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2019-12-27T14:39:06Z</cp:lastPrinted>
  <dcterms:created xsi:type="dcterms:W3CDTF">2014-12-27T12:45:40Z</dcterms:created>
  <dcterms:modified xsi:type="dcterms:W3CDTF">2019-12-28T09:57:46Z</dcterms:modified>
</cp:coreProperties>
</file>