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 (2)\Рішення виконкому від 07.12.2021 №560\"/>
    </mc:Choice>
  </mc:AlternateContent>
  <xr:revisionPtr revIDLastSave="0" documentId="13_ncr:1_{B83DEA9F-3395-4BE2-96D5-C159107167AD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Додаток 1" sheetId="1" r:id="rId1"/>
    <sheet name="Додаток 2" sheetId="4" r:id="rId2"/>
    <sheet name="Додаток 3" sheetId="10" r:id="rId3"/>
    <sheet name="Додаток 4" sheetId="5" r:id="rId4"/>
    <sheet name="Додаток 5" sheetId="6" r:id="rId5"/>
  </sheets>
  <definedNames>
    <definedName name="_xlnm.Print_Titles" localSheetId="0">'Додаток 1'!$10:$12</definedName>
    <definedName name="_xlnm.Print_Titles" localSheetId="1">'Додаток 2'!$10:$13</definedName>
    <definedName name="_xlnm.Print_Titles" localSheetId="3">'Додаток 4'!$10:$12</definedName>
    <definedName name="_xlnm.Print_Area" localSheetId="0">'Додаток 1'!$A$1:$F$58</definedName>
    <definedName name="_xlnm.Print_Area" localSheetId="1">'Додаток 2'!$A$1:$P$50</definedName>
    <definedName name="_xlnm.Print_Area" localSheetId="2">'Додаток 3'!$A$1:$D$43</definedName>
    <definedName name="_xlnm.Print_Area" localSheetId="3">'Додаток 4'!$A$1:$J$44</definedName>
    <definedName name="_xlnm.Print_Area" localSheetId="4">'Додаток 5'!$A$1:$L$31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4" l="1"/>
  <c r="G44" i="4"/>
  <c r="H44" i="4"/>
  <c r="I44" i="4"/>
  <c r="J44" i="4"/>
  <c r="K44" i="4"/>
  <c r="L44" i="4"/>
  <c r="M44" i="4"/>
  <c r="N44" i="4"/>
  <c r="O44" i="4"/>
  <c r="E44" i="4"/>
  <c r="F37" i="4"/>
  <c r="G37" i="4"/>
  <c r="H37" i="4"/>
  <c r="I37" i="4"/>
  <c r="K37" i="4"/>
  <c r="L37" i="4"/>
  <c r="M37" i="4"/>
  <c r="N37" i="4"/>
  <c r="O37" i="4"/>
  <c r="G31" i="4"/>
  <c r="H31" i="4"/>
  <c r="I31" i="4"/>
  <c r="K31" i="4"/>
  <c r="L31" i="4"/>
  <c r="M31" i="4"/>
  <c r="N31" i="4"/>
  <c r="G29" i="4"/>
  <c r="H29" i="4"/>
  <c r="I29" i="4"/>
  <c r="K29" i="4"/>
  <c r="L29" i="4"/>
  <c r="M29" i="4"/>
  <c r="N29" i="4"/>
  <c r="G27" i="4"/>
  <c r="H27" i="4"/>
  <c r="I27" i="4"/>
  <c r="K27" i="4"/>
  <c r="L27" i="4"/>
  <c r="M27" i="4"/>
  <c r="N27" i="4"/>
  <c r="Q27" i="4"/>
  <c r="G18" i="4"/>
  <c r="H18" i="4"/>
  <c r="I18" i="4"/>
  <c r="K18" i="4"/>
  <c r="L18" i="4"/>
  <c r="M18" i="4"/>
  <c r="N18" i="4"/>
  <c r="O18" i="4"/>
  <c r="F16" i="4"/>
  <c r="G16" i="4"/>
  <c r="H16" i="4"/>
  <c r="I16" i="4"/>
  <c r="K16" i="4"/>
  <c r="L16" i="4"/>
  <c r="M16" i="4"/>
  <c r="N16" i="4"/>
  <c r="O16" i="4"/>
  <c r="J39" i="5" l="1"/>
  <c r="J38" i="5" s="1"/>
  <c r="H39" i="5"/>
  <c r="H38" i="5" s="1"/>
  <c r="H36" i="5"/>
  <c r="H33" i="5"/>
  <c r="H29" i="5"/>
  <c r="D23" i="10"/>
  <c r="J17" i="4" l="1"/>
  <c r="J16" i="4" s="1"/>
  <c r="N15" i="4"/>
  <c r="M15" i="4"/>
  <c r="L15" i="4"/>
  <c r="K15" i="4"/>
  <c r="I15" i="4"/>
  <c r="H15" i="4"/>
  <c r="G15" i="4"/>
  <c r="F32" i="4"/>
  <c r="F31" i="4" s="1"/>
  <c r="F30" i="4"/>
  <c r="F29" i="4" s="1"/>
  <c r="F28" i="4"/>
  <c r="F27" i="4" s="1"/>
  <c r="F22" i="4"/>
  <c r="F18" i="4" s="1"/>
  <c r="F15" i="4" l="1"/>
  <c r="E23" i="1"/>
  <c r="F23" i="1"/>
  <c r="D23" i="1"/>
  <c r="L36" i="4" l="1"/>
  <c r="M36" i="4"/>
  <c r="N36" i="4"/>
  <c r="I36" i="4"/>
  <c r="G36" i="4"/>
  <c r="I33" i="5"/>
  <c r="D17" i="10" l="1"/>
  <c r="D18" i="10"/>
  <c r="D21" i="10" s="1"/>
  <c r="D25" i="10"/>
  <c r="O41" i="4"/>
  <c r="K36" i="4"/>
  <c r="E41" i="4"/>
  <c r="D27" i="10" l="1"/>
  <c r="J41" i="4"/>
  <c r="O36" i="4"/>
  <c r="J36" i="4" s="1"/>
  <c r="P41" i="4"/>
  <c r="H36" i="4"/>
  <c r="O28" i="4"/>
  <c r="O30" i="4"/>
  <c r="O29" i="4" s="1"/>
  <c r="J28" i="4"/>
  <c r="J27" i="4" s="1"/>
  <c r="J30" i="4"/>
  <c r="J29" i="4" s="1"/>
  <c r="O27" i="4" l="1"/>
  <c r="F36" i="4"/>
  <c r="D15" i="10" l="1"/>
  <c r="I27" i="6" l="1"/>
  <c r="I28" i="6" s="1"/>
  <c r="I39" i="5"/>
  <c r="D28" i="10"/>
  <c r="D26" i="10" l="1"/>
  <c r="O32" i="4"/>
  <c r="O31" i="4" l="1"/>
  <c r="O15" i="4"/>
  <c r="E50" i="1"/>
  <c r="E45" i="1" l="1"/>
  <c r="F45" i="1"/>
  <c r="D45" i="1"/>
  <c r="C46" i="1"/>
  <c r="C47" i="1"/>
  <c r="C45" i="1" l="1"/>
  <c r="C44" i="1"/>
  <c r="J15" i="4" l="1"/>
  <c r="F43" i="4" l="1"/>
  <c r="F42" i="4" s="1"/>
  <c r="G43" i="4"/>
  <c r="G42" i="4" s="1"/>
  <c r="H43" i="4"/>
  <c r="H42" i="4" s="1"/>
  <c r="I43" i="4"/>
  <c r="I42" i="4" s="1"/>
  <c r="J43" i="4"/>
  <c r="J42" i="4" s="1"/>
  <c r="K43" i="4"/>
  <c r="K42" i="4" s="1"/>
  <c r="L43" i="4"/>
  <c r="L42" i="4" s="1"/>
  <c r="M43" i="4"/>
  <c r="M42" i="4" s="1"/>
  <c r="N43" i="4"/>
  <c r="N42" i="4" s="1"/>
  <c r="O43" i="4"/>
  <c r="O42" i="4" s="1"/>
  <c r="P45" i="4"/>
  <c r="P44" i="4" s="1"/>
  <c r="E43" i="4"/>
  <c r="E42" i="4" s="1"/>
  <c r="P42" i="4" l="1"/>
  <c r="P43" i="4"/>
  <c r="H26" i="5" l="1"/>
  <c r="I27" i="5"/>
  <c r="G27" i="5" s="1"/>
  <c r="H22" i="5"/>
  <c r="D28" i="1" l="1"/>
  <c r="C30" i="1" l="1"/>
  <c r="E15" i="1"/>
  <c r="E14" i="1" s="1"/>
  <c r="E13" i="1" s="1"/>
  <c r="F15" i="1"/>
  <c r="F14" i="1" s="1"/>
  <c r="F13" i="1" s="1"/>
  <c r="D15" i="1"/>
  <c r="D14" i="1" s="1"/>
  <c r="C16" i="1"/>
  <c r="C15" i="1" l="1"/>
  <c r="C14" i="1"/>
  <c r="J33" i="4" l="1"/>
  <c r="E33" i="4"/>
  <c r="P33" i="4" l="1"/>
  <c r="J19" i="4" l="1"/>
  <c r="J20" i="4"/>
  <c r="J21" i="4"/>
  <c r="J22" i="4"/>
  <c r="J23" i="4"/>
  <c r="J24" i="4"/>
  <c r="J25" i="4"/>
  <c r="J26" i="4"/>
  <c r="J32" i="4"/>
  <c r="J34" i="4"/>
  <c r="J38" i="4"/>
  <c r="J39" i="4"/>
  <c r="J40" i="4"/>
  <c r="J37" i="4" l="1"/>
  <c r="J31" i="4"/>
  <c r="J18" i="4"/>
  <c r="J37" i="5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I38" i="5" s="1"/>
  <c r="G40" i="5" l="1"/>
  <c r="I37" i="5"/>
  <c r="G37" i="5" s="1"/>
  <c r="I35" i="5"/>
  <c r="J41" i="5"/>
  <c r="G26" i="5"/>
  <c r="G20" i="5"/>
  <c r="G21" i="5"/>
  <c r="I25" i="5"/>
  <c r="G25" i="5" s="1"/>
  <c r="I32" i="5"/>
  <c r="I18" i="5"/>
  <c r="G18" i="5" s="1"/>
  <c r="G19" i="5"/>
  <c r="G14" i="5"/>
  <c r="H13" i="5"/>
  <c r="H41" i="5" s="1"/>
  <c r="I13" i="5"/>
  <c r="G15" i="5"/>
  <c r="M35" i="4"/>
  <c r="N35" i="4"/>
  <c r="O35" i="4"/>
  <c r="K35" i="4"/>
  <c r="H35" i="4"/>
  <c r="I35" i="4"/>
  <c r="F35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6" i="4"/>
  <c r="O46" i="4"/>
  <c r="L35" i="4"/>
  <c r="J35" i="4" s="1"/>
  <c r="L14" i="4"/>
  <c r="J14" i="4" s="1"/>
  <c r="I31" i="5"/>
  <c r="G31" i="5" s="1"/>
  <c r="G32" i="5"/>
  <c r="I46" i="4"/>
  <c r="N46" i="4"/>
  <c r="K46" i="4"/>
  <c r="H46" i="4"/>
  <c r="F46" i="4"/>
  <c r="E15" i="4"/>
  <c r="E17" i="4"/>
  <c r="E19" i="4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8" i="4"/>
  <c r="E30" i="4"/>
  <c r="E32" i="4"/>
  <c r="E34" i="4"/>
  <c r="P34" i="4" s="1"/>
  <c r="E35" i="4"/>
  <c r="E36" i="4"/>
  <c r="P36" i="4" s="1"/>
  <c r="E38" i="4"/>
  <c r="E39" i="4"/>
  <c r="P39" i="4" s="1"/>
  <c r="E40" i="4"/>
  <c r="P40" i="4" s="1"/>
  <c r="E14" i="4"/>
  <c r="P38" i="4" l="1"/>
  <c r="P37" i="4" s="1"/>
  <c r="E37" i="4"/>
  <c r="P32" i="4"/>
  <c r="P31" i="4" s="1"/>
  <c r="E31" i="4"/>
  <c r="P30" i="4"/>
  <c r="P29" i="4" s="1"/>
  <c r="E29" i="4"/>
  <c r="P28" i="4"/>
  <c r="P27" i="4" s="1"/>
  <c r="E27" i="4"/>
  <c r="P19" i="4"/>
  <c r="P18" i="4" s="1"/>
  <c r="E18" i="4"/>
  <c r="P17" i="4"/>
  <c r="P16" i="4" s="1"/>
  <c r="E16" i="4"/>
  <c r="E46" i="4"/>
  <c r="I41" i="5"/>
  <c r="G41" i="5" s="1"/>
  <c r="P14" i="4"/>
  <c r="P35" i="4"/>
  <c r="L46" i="4"/>
  <c r="J46" i="4" s="1"/>
  <c r="P15" i="4"/>
  <c r="P46" i="4"/>
  <c r="E48" i="1"/>
  <c r="E43" i="1" s="1"/>
  <c r="F48" i="1"/>
  <c r="F43" i="1" s="1"/>
  <c r="D48" i="1"/>
  <c r="D43" i="1" s="1"/>
  <c r="C50" i="1"/>
  <c r="D18" i="1" l="1"/>
  <c r="C51" i="1" l="1"/>
  <c r="C52" i="1"/>
  <c r="Q36" i="4" l="1"/>
  <c r="C48" i="1" l="1"/>
  <c r="C53" i="1"/>
  <c r="C43" i="1" l="1"/>
  <c r="E41" i="1"/>
  <c r="F41" i="1"/>
  <c r="D41" i="1"/>
  <c r="C42" i="1"/>
  <c r="F40" i="1" l="1"/>
  <c r="F39" i="1" s="1"/>
  <c r="D40" i="1"/>
  <c r="D39" i="1" s="1"/>
  <c r="E40" i="1"/>
  <c r="E39" i="1" s="1"/>
  <c r="C41" i="1"/>
  <c r="D17" i="1"/>
  <c r="D13" i="1" s="1"/>
  <c r="C25" i="1"/>
  <c r="C39" i="1" l="1"/>
  <c r="C40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32" i="1" l="1"/>
  <c r="D31" i="1" s="1"/>
  <c r="C31" i="1" s="1"/>
  <c r="C33" i="1"/>
  <c r="C18" i="1"/>
  <c r="C19" i="1"/>
  <c r="C20" i="1"/>
  <c r="C21" i="1"/>
  <c r="C22" i="1"/>
  <c r="C23" i="1"/>
  <c r="C24" i="1"/>
  <c r="K27" i="6"/>
  <c r="K28" i="6" s="1"/>
  <c r="K22" i="6"/>
  <c r="J27" i="6"/>
  <c r="J28" i="6" s="1"/>
  <c r="J22" i="6"/>
  <c r="I22" i="6"/>
  <c r="H28" i="6"/>
  <c r="G28" i="6"/>
  <c r="F28" i="6"/>
  <c r="D28" i="6"/>
  <c r="C28" i="6"/>
  <c r="B28" i="6"/>
  <c r="K20" i="6"/>
  <c r="J20" i="6"/>
  <c r="I20" i="6"/>
  <c r="K19" i="6"/>
  <c r="J19" i="6"/>
  <c r="I19" i="6"/>
  <c r="K18" i="6"/>
  <c r="J18" i="6"/>
  <c r="I18" i="6"/>
  <c r="I29" i="6" s="1"/>
  <c r="C37" i="1"/>
  <c r="E35" i="1"/>
  <c r="E34" i="1" s="1"/>
  <c r="F35" i="1"/>
  <c r="F34" i="1" s="1"/>
  <c r="D35" i="1"/>
  <c r="E28" i="1"/>
  <c r="F28" i="1"/>
  <c r="F27" i="1" s="1"/>
  <c r="D27" i="1"/>
  <c r="C29" i="1"/>
  <c r="C36" i="1"/>
  <c r="D34" i="1"/>
  <c r="K29" i="6" l="1"/>
  <c r="C32" i="1"/>
  <c r="J29" i="6"/>
  <c r="J21" i="6"/>
  <c r="C35" i="1"/>
  <c r="D26" i="1"/>
  <c r="D38" i="1" s="1"/>
  <c r="I21" i="6"/>
  <c r="C17" i="1"/>
  <c r="C34" i="1"/>
  <c r="F26" i="1"/>
  <c r="F38" i="1" s="1"/>
  <c r="F54" i="1" s="1"/>
  <c r="K21" i="6"/>
  <c r="E27" i="1"/>
  <c r="C28" i="1"/>
  <c r="C13" i="1" l="1"/>
  <c r="C27" i="1"/>
  <c r="E26" i="1"/>
  <c r="E38" i="1" l="1"/>
  <c r="E54" i="1" s="1"/>
  <c r="C26" i="1"/>
  <c r="U20" i="4" l="1"/>
  <c r="C38" i="1"/>
  <c r="D54" i="1"/>
  <c r="C54" i="1" s="1"/>
  <c r="G35" i="4" l="1"/>
  <c r="G46" i="4" s="1"/>
</calcChain>
</file>

<file path=xl/sharedStrings.xml><?xml version="1.0" encoding="utf-8"?>
<sst xmlns="http://schemas.openxmlformats.org/spreadsheetml/2006/main" count="374" uniqueCount="226">
  <si>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</si>
  <si>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</si>
  <si>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</si>
  <si>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</si>
  <si>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</si>
  <si>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</si>
  <si>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</si>
  <si>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</si>
  <si>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</si>
  <si>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</si>
  <si>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</si>
  <si>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</si>
  <si>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</si>
  <si>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</si>
  <si>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</si>
  <si>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</si>
  <si>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</si>
  <si>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 xml:space="preserve">"Про районний у місті </t>
  </si>
  <si>
    <t>бюджет на 2015 рік"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</si>
  <si>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</si>
  <si>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</si>
  <si>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</si>
  <si>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</si>
  <si>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</si>
  <si>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</si>
  <si>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</si>
  <si>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</si>
  <si>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</si>
  <si>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</si>
  <si>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</si>
  <si>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</si>
  <si>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</si>
  <si>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</si>
  <si>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</si>
  <si>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</si>
  <si>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</si>
  <si>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</si>
  <si>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</si>
  <si>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</si>
  <si>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</si>
  <si>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</si>
  <si>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</si>
  <si>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</si>
  <si>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</si>
  <si>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</si>
  <si>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</si>
  <si>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</si>
  <si>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</si>
  <si>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</si>
  <si>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</si>
  <si>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</si>
  <si>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</si>
  <si>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</si>
  <si>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</si>
  <si>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</si>
  <si>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</si>
  <si>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</si>
  <si>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</si>
  <si>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</si>
  <si>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</si>
  <si>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</si>
  <si>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</si>
  <si>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</si>
  <si>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</si>
  <si>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</si>
  <si>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</si>
  <si>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</si>
  <si>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</si>
  <si>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</si>
  <si>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</si>
  <si>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</si>
  <si>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</si>
  <si>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</si>
  <si>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</si>
  <si>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</si>
  <si>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</si>
  <si>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</si>
  <si>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</si>
  <si>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</si>
  <si>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</si>
  <si>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</si>
  <si>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</si>
  <si>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</si>
  <si>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</si>
  <si>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</si>
  <si>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</si>
  <si>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</si>
  <si>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</si>
  <si>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</si>
  <si>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</si>
  <si>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</si>
  <si>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</si>
  <si>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</si>
  <si>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</si>
  <si>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</si>
  <si>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</si>
  <si>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</si>
  <si>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</si>
  <si>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</si>
  <si>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</si>
  <si>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</si>
  <si>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</si>
  <si>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</si>
  <si>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</si>
  <si>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</si>
  <si>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</si>
  <si>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</si>
  <si>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</si>
  <si>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</si>
  <si>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</si>
  <si>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</si>
  <si>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</si>
  <si>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</si>
  <si>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</si>
  <si>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</si>
  <si>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</si>
  <si>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</si>
  <si>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</si>
  <si>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</si>
  <si>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</si>
  <si>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</si>
  <si>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</si>
  <si>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</si>
  <si>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</si>
  <si>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</si>
  <si>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</si>
  <si>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</si>
  <si>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</si>
  <si>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</si>
  <si>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</si>
  <si>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</si>
  <si>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</si>
  <si>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</si>
  <si>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</si>
  <si>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</si>
  <si>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</si>
  <si>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</si>
  <si>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</si>
  <si>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</si>
  <si>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</si>
  <si>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</si>
  <si>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</si>
  <si>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</si>
  <si>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</si>
  <si>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</si>
  <si>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</si>
  <si>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</si>
  <si>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</si>
  <si>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</si>
  <si>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</si>
  <si>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</si>
  <si>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</si>
  <si>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</si>
  <si>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</si>
  <si>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</si>
  <si>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</si>
  <si>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</si>
  <si>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</si>
  <si>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</si>
  <si>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</si>
  <si>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в місті ради VІІІ скликання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</si>
  <si>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</si>
  <si>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</si>
  <si>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</si>
  <si>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</si>
  <si>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</si>
  <si>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</si>
  <si>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</si>
  <si>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</si>
  <si>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</si>
  <si>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</si>
  <si>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</si>
  <si>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</si>
  <si>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</si>
  <si>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</si>
  <si>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</si>
  <si>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</si>
  <si>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</si>
  <si>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</si>
  <si>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</si>
  <si>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</si>
  <si>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</si>
  <si>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</si>
  <si>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</si>
  <si>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</si>
  <si>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</si>
  <si>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</si>
  <si>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</si>
  <si>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</si>
  <si>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</si>
  <si>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</si>
  <si>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</si>
  <si>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виконання доручень виборців депутатами обласної ради у 2021 році</t>
  </si>
  <si>
    <t>41050900</t>
  </si>
  <si>
    <t>бюджету Довгинцівського району у місті Кривий Ріг на 2022 рік</t>
  </si>
  <si>
    <t xml:space="preserve">Єдиний податок  </t>
  </si>
  <si>
    <t>Єдиний податок з юридичних осіб</t>
  </si>
  <si>
    <t xml:space="preserve">Єдиний податок з фізичних осіб </t>
  </si>
  <si>
    <t>Додаток  2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</si>
  <si>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2022 рік</t>
  </si>
  <si>
    <t>Додаток 3</t>
  </si>
  <si>
    <t xml:space="preserve">Міжбюджетні трансферти на 2022 рік </t>
  </si>
  <si>
    <t>на фінансування проєктів - переможців конкурсу місцевого розвитку "Громадський бюджет" у 2022 році</t>
  </si>
  <si>
    <t>фінансування проєктів - переможців конкурсу місцевого розвитку "Громадський бюджет" у 2022 році</t>
  </si>
  <si>
    <t>04578100000</t>
  </si>
  <si>
    <t xml:space="preserve">Програма соціального захисту окремих категорій громадян Довгинцівського району на 2020-2024 роки </t>
  </si>
  <si>
    <t>Програма реалізації соціального захисту дітей на 2020 -         2024 роки</t>
  </si>
  <si>
    <t xml:space="preserve">Програма реалізації заходів щодо поліпшення становища молоді, жінок та сімей на 2020-2024 роки </t>
  </si>
  <si>
    <t>Програма реалізації культурно-мистецьких заходів державного та місцевого значення на 2020-2024 роки</t>
  </si>
  <si>
    <t>Програма реалізації заходів на розвиток фізичної культури і спорту на 2020-2024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</si>
  <si>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2020-2024 роки </t>
    </r>
  </si>
  <si>
    <t>Додаток 5</t>
  </si>
  <si>
    <t>0100</t>
  </si>
  <si>
    <t>Державне управління</t>
  </si>
  <si>
    <t>3000</t>
  </si>
  <si>
    <t>Соціальний захист та соціальне забезпечення</t>
  </si>
  <si>
    <t>Культура і мистецтво</t>
  </si>
  <si>
    <t>Фiзична культура i спорт</t>
  </si>
  <si>
    <t>6000</t>
  </si>
  <si>
    <t>Житлово-комунальне господарство</t>
  </si>
  <si>
    <t>Резервний фонд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</si>
  <si>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2022 рік</t>
  </si>
  <si>
    <t xml:space="preserve">РОЗПОДІЛ    </t>
  </si>
  <si>
    <t>витрат бюджету Довгинцівського району у місті Кривий Ріг на реалізацію місцевих/регіональних програм у 2022 році</t>
  </si>
  <si>
    <t xml:space="preserve">до проєкту рішення районної 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</si>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</sst>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0" fillId="0" borderId="0" applyFont="0" applyFill="0" applyBorder="0" applyAlignment="0" applyProtection="0"/>
  </cellStyleXfs>
  <cellXfs count="223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vertical="center" wrapText="1"/>
    </xf>
    <xf numFmtId="0" fontId="8" fillId="0" borderId="0" xfId="0" applyFont="1"/>
    <xf numFmtId="0" fontId="8" fillId="0" borderId="0" xfId="1" applyFont="1" applyAlignment="1">
      <alignment vertical="center" wrapText="1"/>
    </xf>
    <xf numFmtId="0" fontId="10" fillId="0" borderId="0" xfId="0" applyFont="1"/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1" fillId="0" borderId="0" xfId="0" applyFont="1" applyFill="1"/>
    <xf numFmtId="0" fontId="12" fillId="0" borderId="0" xfId="1" applyFont="1" applyAlignment="1"/>
    <xf numFmtId="0" fontId="12" fillId="0" borderId="0" xfId="1" applyFont="1" applyAlignment="1">
      <alignment horizontal="left"/>
    </xf>
    <xf numFmtId="0" fontId="12" fillId="0" borderId="0" xfId="1" applyFont="1" applyFill="1" applyAlignment="1"/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vertical="top" shrinkToFi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4" fillId="0" borderId="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/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2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12" fillId="0" borderId="0" xfId="0" applyFont="1" applyAlignment="1">
      <alignment vertical="center" shrinkToFi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>
      <alignment vertical="center" wrapText="1"/>
    </xf>
    <xf numFmtId="0" fontId="8" fillId="0" borderId="0" xfId="0" applyFont="1" applyBorder="1"/>
    <xf numFmtId="2" fontId="4" fillId="0" borderId="0" xfId="0" applyNumberFormat="1" applyFont="1" applyBorder="1"/>
    <xf numFmtId="2" fontId="4" fillId="0" borderId="0" xfId="1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17" fillId="0" borderId="0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justify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 wrapText="1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justify" vertical="center"/>
    </xf>
    <xf numFmtId="0" fontId="18" fillId="0" borderId="1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0" applyFont="1" applyBorder="1"/>
    <xf numFmtId="0" fontId="22" fillId="0" borderId="3" xfId="0" applyFont="1" applyBorder="1" applyAlignment="1">
      <alignment vertical="center"/>
    </xf>
    <xf numFmtId="165" fontId="4" fillId="0" borderId="1" xfId="3" applyNumberFormat="1" applyFont="1" applyBorder="1" applyAlignment="1">
      <alignment horizontal="center" vertical="center" wrapText="1"/>
    </xf>
    <xf numFmtId="165" fontId="4" fillId="0" borderId="1" xfId="3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top"/>
    </xf>
    <xf numFmtId="49" fontId="21" fillId="0" borderId="0" xfId="0" applyNumberFormat="1" applyFont="1" applyAlignment="1">
      <alignment horizontal="left" vertical="center"/>
    </xf>
    <xf numFmtId="0" fontId="18" fillId="0" borderId="0" xfId="0" applyFont="1"/>
    <xf numFmtId="0" fontId="26" fillId="0" borderId="0" xfId="0" applyFont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49" fontId="21" fillId="0" borderId="0" xfId="0" applyNumberFormat="1" applyFont="1" applyAlignment="1">
      <alignment horizontal="center" vertical="center"/>
    </xf>
    <xf numFmtId="0" fontId="19" fillId="0" borderId="0" xfId="1" applyFont="1" applyAlignment="1"/>
    <xf numFmtId="0" fontId="19" fillId="0" borderId="0" xfId="1" applyFont="1" applyAlignment="1">
      <alignment horizontal="left"/>
    </xf>
    <xf numFmtId="0" fontId="19" fillId="0" borderId="0" xfId="1" applyFont="1" applyFill="1" applyAlignment="1"/>
    <xf numFmtId="0" fontId="29" fillId="0" borderId="0" xfId="0" applyFont="1" applyBorder="1" applyAlignment="1">
      <alignment vertical="center"/>
    </xf>
    <xf numFmtId="0" fontId="30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6" fillId="0" borderId="14" xfId="0" applyFont="1" applyBorder="1" applyAlignment="1">
      <alignment horizontal="right" vertical="center" wrapText="1"/>
    </xf>
    <xf numFmtId="0" fontId="31" fillId="0" borderId="0" xfId="0" applyFont="1"/>
    <xf numFmtId="0" fontId="31" fillId="0" borderId="0" xfId="0" applyFont="1" applyBorder="1"/>
    <xf numFmtId="2" fontId="4" fillId="0" borderId="0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31" fillId="0" borderId="0" xfId="0" applyFont="1" applyAlignment="1">
      <alignment horizontal="right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justify" vertical="center" wrapText="1"/>
    </xf>
    <xf numFmtId="0" fontId="18" fillId="0" borderId="13" xfId="0" applyFont="1" applyBorder="1" applyAlignment="1">
      <alignment horizontal="justify" vertical="center" wrapText="1"/>
    </xf>
    <xf numFmtId="0" fontId="24" fillId="0" borderId="4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left"/>
    </xf>
    <xf numFmtId="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view="pageBreakPreview" zoomScale="70" zoomScaleNormal="100" zoomScaleSheetLayoutView="70" workbookViewId="0">
      <selection activeCell="D4" sqref="D4"/>
    </sheetView>
  </sheetViews>
  <sheetFormatPr defaultColWidth="9.140625" defaultRowHeight="18.75" x14ac:dyDescent="0.3"/>
  <cols>
    <col min="1" max="1" width="14.28515625" style="2" customWidth="1"/>
    <col min="2" max="2" width="102.85546875" style="2" customWidth="1"/>
    <col min="3" max="3" width="19.5703125" style="2" customWidth="1"/>
    <col min="4" max="4" width="20.42578125" style="2" customWidth="1"/>
    <col min="5" max="6" width="18.7109375" style="2" customWidth="1"/>
    <col min="7" max="8" width="9.140625" style="2"/>
    <col min="9" max="9" width="19.5703125" style="74" bestFit="1" customWidth="1"/>
    <col min="10" max="16384" width="9.140625" style="2"/>
  </cols>
  <sheetData>
    <row r="1" spans="1:9" s="28" customFormat="1" ht="26.45" customHeight="1" x14ac:dyDescent="0.35">
      <c r="A1" s="26"/>
      <c r="B1" s="27"/>
      <c r="D1" s="62" t="s">
        <v>54</v>
      </c>
      <c r="E1" s="62"/>
      <c r="F1" s="62"/>
      <c r="I1" s="114"/>
    </row>
    <row r="2" spans="1:9" s="28" customFormat="1" ht="26.45" customHeight="1" x14ac:dyDescent="0.35">
      <c r="A2" s="26"/>
      <c r="B2" s="29"/>
      <c r="D2" s="63" t="s">
        <v>225</v>
      </c>
      <c r="E2" s="62"/>
      <c r="F2" s="62"/>
      <c r="I2" s="114"/>
    </row>
    <row r="3" spans="1:9" s="28" customFormat="1" ht="26.45" customHeight="1" x14ac:dyDescent="0.35">
      <c r="A3" s="26"/>
      <c r="B3" s="29"/>
      <c r="D3" s="64" t="s">
        <v>160</v>
      </c>
      <c r="E3" s="64"/>
      <c r="F3" s="64"/>
      <c r="I3" s="114"/>
    </row>
    <row r="4" spans="1:9" s="28" customFormat="1" ht="26.45" customHeight="1" x14ac:dyDescent="0.35">
      <c r="A4" s="26"/>
      <c r="B4" s="26"/>
      <c r="D4" s="62"/>
      <c r="E4" s="62"/>
      <c r="F4" s="62"/>
      <c r="I4" s="114"/>
    </row>
    <row r="5" spans="1:9" x14ac:dyDescent="0.3">
      <c r="A5" s="1"/>
      <c r="B5" s="1"/>
      <c r="C5" s="4"/>
      <c r="D5" s="1"/>
      <c r="E5" s="3"/>
      <c r="F5" s="5"/>
    </row>
    <row r="6" spans="1:9" s="28" customFormat="1" ht="55.9" customHeight="1" x14ac:dyDescent="0.35">
      <c r="A6" s="181" t="s">
        <v>0</v>
      </c>
      <c r="B6" s="181"/>
      <c r="C6" s="181"/>
      <c r="D6" s="181"/>
      <c r="E6" s="181"/>
      <c r="F6" s="181"/>
      <c r="I6" s="114"/>
    </row>
    <row r="7" spans="1:9" s="28" customFormat="1" ht="33" customHeight="1" x14ac:dyDescent="0.35">
      <c r="A7" s="182" t="s">
        <v>194</v>
      </c>
      <c r="B7" s="182"/>
      <c r="C7" s="182"/>
      <c r="D7" s="182"/>
      <c r="E7" s="182"/>
      <c r="F7" s="182"/>
      <c r="I7" s="114"/>
    </row>
    <row r="8" spans="1:9" s="25" customFormat="1" ht="27.6" customHeight="1" x14ac:dyDescent="0.3">
      <c r="A8" s="183" t="s">
        <v>159</v>
      </c>
      <c r="B8" s="183"/>
      <c r="C8" s="135"/>
      <c r="D8" s="135"/>
      <c r="E8" s="135"/>
      <c r="F8" s="135"/>
      <c r="I8" s="136"/>
    </row>
    <row r="9" spans="1:9" ht="16.899999999999999" customHeight="1" x14ac:dyDescent="0.3">
      <c r="A9" s="137" t="s">
        <v>145</v>
      </c>
      <c r="B9" s="137"/>
      <c r="C9" s="6"/>
      <c r="D9" s="6"/>
      <c r="E9" s="6"/>
      <c r="F9" s="7" t="s">
        <v>1</v>
      </c>
    </row>
    <row r="10" spans="1:9" ht="27.6" customHeight="1" x14ac:dyDescent="0.3">
      <c r="A10" s="180" t="s">
        <v>15</v>
      </c>
      <c r="B10" s="180" t="s">
        <v>123</v>
      </c>
      <c r="C10" s="180" t="s">
        <v>124</v>
      </c>
      <c r="D10" s="180" t="s">
        <v>2</v>
      </c>
      <c r="E10" s="180" t="s">
        <v>3</v>
      </c>
      <c r="F10" s="180"/>
    </row>
    <row r="11" spans="1:9" ht="60" customHeight="1" x14ac:dyDescent="0.3">
      <c r="A11" s="180"/>
      <c r="B11" s="180"/>
      <c r="C11" s="180"/>
      <c r="D11" s="180"/>
      <c r="E11" s="174" t="s">
        <v>125</v>
      </c>
      <c r="F11" s="174" t="s">
        <v>126</v>
      </c>
    </row>
    <row r="12" spans="1:9" s="118" customFormat="1" ht="18.600000000000001" customHeight="1" x14ac:dyDescent="0.2">
      <c r="A12" s="117">
        <v>1</v>
      </c>
      <c r="B12" s="117">
        <v>2</v>
      </c>
      <c r="C12" s="117">
        <v>3</v>
      </c>
      <c r="D12" s="117">
        <v>4</v>
      </c>
      <c r="E12" s="117">
        <v>5</v>
      </c>
      <c r="F12" s="117">
        <v>6</v>
      </c>
      <c r="I12" s="119"/>
    </row>
    <row r="13" spans="1:9" ht="27.6" customHeight="1" x14ac:dyDescent="0.3">
      <c r="A13" s="9">
        <v>10000000</v>
      </c>
      <c r="B13" s="9" t="s">
        <v>4</v>
      </c>
      <c r="C13" s="138">
        <f>D13+E13</f>
        <v>31481700</v>
      </c>
      <c r="D13" s="138">
        <f>D14+D17</f>
        <v>31481700</v>
      </c>
      <c r="E13" s="138">
        <f t="shared" ref="E13:F13" si="0">E14+E17</f>
        <v>0</v>
      </c>
      <c r="F13" s="138">
        <f t="shared" si="0"/>
        <v>0</v>
      </c>
    </row>
    <row r="14" spans="1:9" ht="27.6" customHeight="1" x14ac:dyDescent="0.3">
      <c r="A14" s="128">
        <v>13000000</v>
      </c>
      <c r="B14" s="129" t="s">
        <v>138</v>
      </c>
      <c r="C14" s="138">
        <f t="shared" ref="C14:C16" si="1">D14+E14</f>
        <v>800</v>
      </c>
      <c r="D14" s="138">
        <f>D15</f>
        <v>800</v>
      </c>
      <c r="E14" s="138">
        <f t="shared" ref="E14:F15" si="2">E15</f>
        <v>0</v>
      </c>
      <c r="F14" s="138">
        <f t="shared" si="2"/>
        <v>0</v>
      </c>
    </row>
    <row r="15" spans="1:9" ht="27.6" customHeight="1" x14ac:dyDescent="0.3">
      <c r="A15" s="128">
        <v>13010000</v>
      </c>
      <c r="B15" s="129" t="s">
        <v>139</v>
      </c>
      <c r="C15" s="138">
        <f t="shared" si="1"/>
        <v>800</v>
      </c>
      <c r="D15" s="138">
        <f>D16</f>
        <v>800</v>
      </c>
      <c r="E15" s="138">
        <f t="shared" si="2"/>
        <v>0</v>
      </c>
      <c r="F15" s="138">
        <f t="shared" si="2"/>
        <v>0</v>
      </c>
    </row>
    <row r="16" spans="1:9" ht="63" customHeight="1" x14ac:dyDescent="0.3">
      <c r="A16" s="130">
        <v>13010200</v>
      </c>
      <c r="B16" s="129" t="s">
        <v>140</v>
      </c>
      <c r="C16" s="138">
        <f t="shared" si="1"/>
        <v>800</v>
      </c>
      <c r="D16" s="138">
        <v>800</v>
      </c>
      <c r="E16" s="138">
        <v>0</v>
      </c>
      <c r="F16" s="138">
        <v>0</v>
      </c>
    </row>
    <row r="17" spans="1:9" ht="42" customHeight="1" x14ac:dyDescent="0.3">
      <c r="A17" s="8">
        <v>18000000</v>
      </c>
      <c r="B17" s="13" t="s">
        <v>186</v>
      </c>
      <c r="C17" s="138">
        <f t="shared" ref="C17:C24" si="3">D17+E17</f>
        <v>31480900</v>
      </c>
      <c r="D17" s="138">
        <f>D18+D23</f>
        <v>31480900</v>
      </c>
      <c r="E17" s="138">
        <v>0</v>
      </c>
      <c r="F17" s="138">
        <v>0</v>
      </c>
      <c r="I17" s="115"/>
    </row>
    <row r="18" spans="1:9" ht="27.6" customHeight="1" x14ac:dyDescent="0.3">
      <c r="A18" s="8">
        <v>18010000</v>
      </c>
      <c r="B18" s="13" t="s">
        <v>55</v>
      </c>
      <c r="C18" s="138">
        <f t="shared" si="3"/>
        <v>12693000</v>
      </c>
      <c r="D18" s="138">
        <f>D19+D20+D21+D22</f>
        <v>12693000</v>
      </c>
      <c r="E18" s="138">
        <v>0</v>
      </c>
      <c r="F18" s="138">
        <v>0</v>
      </c>
    </row>
    <row r="19" spans="1:9" ht="42.6" customHeight="1" x14ac:dyDescent="0.3">
      <c r="A19" s="8">
        <v>18010100</v>
      </c>
      <c r="B19" s="13" t="s">
        <v>56</v>
      </c>
      <c r="C19" s="138">
        <f t="shared" si="3"/>
        <v>42100</v>
      </c>
      <c r="D19" s="138">
        <v>42100</v>
      </c>
      <c r="E19" s="138">
        <v>0</v>
      </c>
      <c r="F19" s="138">
        <v>0</v>
      </c>
    </row>
    <row r="20" spans="1:9" ht="42.6" customHeight="1" x14ac:dyDescent="0.3">
      <c r="A20" s="8">
        <v>18010200</v>
      </c>
      <c r="B20" s="13" t="s">
        <v>57</v>
      </c>
      <c r="C20" s="138">
        <f t="shared" si="3"/>
        <v>367500</v>
      </c>
      <c r="D20" s="138">
        <v>367500</v>
      </c>
      <c r="E20" s="138">
        <v>0</v>
      </c>
      <c r="F20" s="138">
        <v>0</v>
      </c>
    </row>
    <row r="21" spans="1:9" ht="42.6" customHeight="1" x14ac:dyDescent="0.3">
      <c r="A21" s="8">
        <v>18010300</v>
      </c>
      <c r="B21" s="13" t="s">
        <v>58</v>
      </c>
      <c r="C21" s="138">
        <f t="shared" si="3"/>
        <v>2008200</v>
      </c>
      <c r="D21" s="138">
        <v>2008200</v>
      </c>
      <c r="E21" s="138">
        <v>0</v>
      </c>
      <c r="F21" s="138">
        <v>0</v>
      </c>
    </row>
    <row r="22" spans="1:9" ht="42.6" customHeight="1" x14ac:dyDescent="0.3">
      <c r="A22" s="8">
        <v>18010400</v>
      </c>
      <c r="B22" s="13" t="s">
        <v>59</v>
      </c>
      <c r="C22" s="138">
        <f t="shared" si="3"/>
        <v>10275200</v>
      </c>
      <c r="D22" s="138">
        <v>10275200</v>
      </c>
      <c r="E22" s="138">
        <v>0</v>
      </c>
      <c r="F22" s="138">
        <v>0</v>
      </c>
    </row>
    <row r="23" spans="1:9" ht="27" customHeight="1" x14ac:dyDescent="0.3">
      <c r="A23" s="8">
        <v>18050000</v>
      </c>
      <c r="B23" s="10" t="s">
        <v>195</v>
      </c>
      <c r="C23" s="138">
        <f t="shared" si="3"/>
        <v>18787900</v>
      </c>
      <c r="D23" s="138">
        <f>D24+D25</f>
        <v>18787900</v>
      </c>
      <c r="E23" s="138">
        <f t="shared" ref="E23:F23" si="4">E24+E25</f>
        <v>0</v>
      </c>
      <c r="F23" s="138">
        <f t="shared" si="4"/>
        <v>0</v>
      </c>
    </row>
    <row r="24" spans="1:9" ht="27" customHeight="1" x14ac:dyDescent="0.3">
      <c r="A24" s="8">
        <v>18050300</v>
      </c>
      <c r="B24" s="10" t="s">
        <v>196</v>
      </c>
      <c r="C24" s="138">
        <f t="shared" si="3"/>
        <v>1210700</v>
      </c>
      <c r="D24" s="138">
        <v>1210700</v>
      </c>
      <c r="E24" s="138">
        <v>0</v>
      </c>
      <c r="F24" s="138">
        <v>0</v>
      </c>
    </row>
    <row r="25" spans="1:9" ht="27" customHeight="1" x14ac:dyDescent="0.3">
      <c r="A25" s="112">
        <v>18050400</v>
      </c>
      <c r="B25" s="10" t="s">
        <v>197</v>
      </c>
      <c r="C25" s="138">
        <f>D25+E25</f>
        <v>17577200</v>
      </c>
      <c r="D25" s="138">
        <v>17577200</v>
      </c>
      <c r="E25" s="138">
        <v>0</v>
      </c>
      <c r="F25" s="138">
        <v>0</v>
      </c>
    </row>
    <row r="26" spans="1:9" ht="27" customHeight="1" x14ac:dyDescent="0.3">
      <c r="A26" s="14">
        <v>20000000</v>
      </c>
      <c r="B26" s="14" t="s">
        <v>5</v>
      </c>
      <c r="C26" s="138">
        <f t="shared" ref="C26:C47" si="5">D26+E26</f>
        <v>548150</v>
      </c>
      <c r="D26" s="139">
        <f>D27+D31+D34</f>
        <v>192400</v>
      </c>
      <c r="E26" s="139">
        <f>E27+E34</f>
        <v>355750</v>
      </c>
      <c r="F26" s="139">
        <f>F27+F34</f>
        <v>0</v>
      </c>
    </row>
    <row r="27" spans="1:9" ht="27" customHeight="1" x14ac:dyDescent="0.3">
      <c r="A27" s="15" t="s">
        <v>6</v>
      </c>
      <c r="B27" s="16" t="s">
        <v>7</v>
      </c>
      <c r="C27" s="138">
        <f t="shared" si="5"/>
        <v>86800</v>
      </c>
      <c r="D27" s="139">
        <f t="shared" ref="D27:F28" si="6">D28</f>
        <v>86800</v>
      </c>
      <c r="E27" s="139">
        <f t="shared" si="6"/>
        <v>0</v>
      </c>
      <c r="F27" s="139">
        <f t="shared" si="6"/>
        <v>0</v>
      </c>
    </row>
    <row r="28" spans="1:9" ht="27" customHeight="1" x14ac:dyDescent="0.3">
      <c r="A28" s="14">
        <v>21080000</v>
      </c>
      <c r="B28" s="17" t="s">
        <v>8</v>
      </c>
      <c r="C28" s="138">
        <f t="shared" si="5"/>
        <v>86800</v>
      </c>
      <c r="D28" s="139">
        <f>D29+D30</f>
        <v>86800</v>
      </c>
      <c r="E28" s="139">
        <f t="shared" si="6"/>
        <v>0</v>
      </c>
      <c r="F28" s="139">
        <f t="shared" si="6"/>
        <v>0</v>
      </c>
    </row>
    <row r="29" spans="1:9" ht="27" customHeight="1" x14ac:dyDescent="0.3">
      <c r="A29" s="14">
        <v>21081100</v>
      </c>
      <c r="B29" s="18" t="s">
        <v>9</v>
      </c>
      <c r="C29" s="138">
        <f t="shared" si="5"/>
        <v>32400</v>
      </c>
      <c r="D29" s="139">
        <v>32400</v>
      </c>
      <c r="E29" s="139">
        <v>0</v>
      </c>
      <c r="F29" s="138">
        <v>0</v>
      </c>
    </row>
    <row r="30" spans="1:9" ht="42.6" customHeight="1" x14ac:dyDescent="0.3">
      <c r="A30" s="14">
        <v>21081500</v>
      </c>
      <c r="B30" s="11" t="s">
        <v>141</v>
      </c>
      <c r="C30" s="138">
        <f t="shared" ref="C30" si="7">D30+E30</f>
        <v>54400</v>
      </c>
      <c r="D30" s="139">
        <v>54400</v>
      </c>
      <c r="E30" s="139">
        <v>0</v>
      </c>
      <c r="F30" s="138">
        <v>0</v>
      </c>
    </row>
    <row r="31" spans="1:9" ht="28.15" customHeight="1" x14ac:dyDescent="0.3">
      <c r="A31" s="14">
        <v>22000000</v>
      </c>
      <c r="B31" s="10" t="s">
        <v>63</v>
      </c>
      <c r="C31" s="138">
        <f t="shared" si="5"/>
        <v>105600</v>
      </c>
      <c r="D31" s="139">
        <f>D32</f>
        <v>105600</v>
      </c>
      <c r="E31" s="139">
        <v>0</v>
      </c>
      <c r="F31" s="138">
        <v>0</v>
      </c>
    </row>
    <row r="32" spans="1:9" ht="27" customHeight="1" x14ac:dyDescent="0.3">
      <c r="A32" s="14">
        <v>22010000</v>
      </c>
      <c r="B32" s="18" t="s">
        <v>64</v>
      </c>
      <c r="C32" s="138">
        <f t="shared" si="5"/>
        <v>105600</v>
      </c>
      <c r="D32" s="139">
        <f>D33</f>
        <v>105600</v>
      </c>
      <c r="E32" s="139">
        <v>0</v>
      </c>
      <c r="F32" s="138">
        <v>0</v>
      </c>
    </row>
    <row r="33" spans="1:9" ht="27" customHeight="1" x14ac:dyDescent="0.3">
      <c r="A33" s="14">
        <v>22012500</v>
      </c>
      <c r="B33" s="18" t="s">
        <v>65</v>
      </c>
      <c r="C33" s="138">
        <f t="shared" si="5"/>
        <v>105600</v>
      </c>
      <c r="D33" s="139">
        <v>105600</v>
      </c>
      <c r="E33" s="139">
        <v>0</v>
      </c>
      <c r="F33" s="138">
        <v>0</v>
      </c>
    </row>
    <row r="34" spans="1:9" ht="27" customHeight="1" x14ac:dyDescent="0.3">
      <c r="A34" s="14">
        <v>25000000</v>
      </c>
      <c r="B34" s="18" t="s">
        <v>10</v>
      </c>
      <c r="C34" s="138">
        <f t="shared" si="5"/>
        <v>355750</v>
      </c>
      <c r="D34" s="139">
        <f>D35</f>
        <v>0</v>
      </c>
      <c r="E34" s="139">
        <f>E35</f>
        <v>355750</v>
      </c>
      <c r="F34" s="139">
        <f>F35</f>
        <v>0</v>
      </c>
    </row>
    <row r="35" spans="1:9" ht="42.6" customHeight="1" x14ac:dyDescent="0.3">
      <c r="A35" s="14">
        <v>25010000</v>
      </c>
      <c r="B35" s="19" t="s">
        <v>154</v>
      </c>
      <c r="C35" s="138">
        <f t="shared" si="5"/>
        <v>355750</v>
      </c>
      <c r="D35" s="139">
        <f>D36+D37</f>
        <v>0</v>
      </c>
      <c r="E35" s="139">
        <f>E36+E37</f>
        <v>355750</v>
      </c>
      <c r="F35" s="139">
        <f>F36+F37</f>
        <v>0</v>
      </c>
    </row>
    <row r="36" spans="1:9" ht="28.15" customHeight="1" x14ac:dyDescent="0.3">
      <c r="A36" s="14">
        <v>25010100</v>
      </c>
      <c r="B36" s="19" t="s">
        <v>155</v>
      </c>
      <c r="C36" s="138">
        <f t="shared" si="5"/>
        <v>347500</v>
      </c>
      <c r="D36" s="139">
        <v>0</v>
      </c>
      <c r="E36" s="139">
        <v>347500</v>
      </c>
      <c r="F36" s="138">
        <v>0</v>
      </c>
      <c r="I36" s="115"/>
    </row>
    <row r="37" spans="1:9" ht="42.6" customHeight="1" x14ac:dyDescent="0.3">
      <c r="A37" s="14">
        <v>25010300</v>
      </c>
      <c r="B37" s="11" t="s">
        <v>153</v>
      </c>
      <c r="C37" s="138">
        <f t="shared" si="5"/>
        <v>8250</v>
      </c>
      <c r="D37" s="139">
        <v>0</v>
      </c>
      <c r="E37" s="139">
        <v>8250</v>
      </c>
      <c r="F37" s="138">
        <v>0</v>
      </c>
      <c r="I37" s="115"/>
    </row>
    <row r="38" spans="1:9" ht="27.6" customHeight="1" x14ac:dyDescent="0.3">
      <c r="A38" s="131"/>
      <c r="B38" s="132" t="s">
        <v>127</v>
      </c>
      <c r="C38" s="138">
        <f t="shared" si="5"/>
        <v>32029850</v>
      </c>
      <c r="D38" s="139">
        <f>D13+D26</f>
        <v>31674100</v>
      </c>
      <c r="E38" s="139">
        <f>E13+E26</f>
        <v>355750</v>
      </c>
      <c r="F38" s="139">
        <f>F13+F26</f>
        <v>0</v>
      </c>
      <c r="I38" s="115"/>
    </row>
    <row r="39" spans="1:9" ht="27.6" customHeight="1" x14ac:dyDescent="0.3">
      <c r="A39" s="9">
        <v>40000000</v>
      </c>
      <c r="B39" s="14" t="s">
        <v>12</v>
      </c>
      <c r="C39" s="138">
        <f t="shared" si="5"/>
        <v>36966505</v>
      </c>
      <c r="D39" s="138">
        <f>D40</f>
        <v>35097210</v>
      </c>
      <c r="E39" s="138">
        <f>E40</f>
        <v>1869295</v>
      </c>
      <c r="F39" s="138">
        <f>F40</f>
        <v>1869295</v>
      </c>
      <c r="I39" s="115"/>
    </row>
    <row r="40" spans="1:9" ht="27.6" customHeight="1" x14ac:dyDescent="0.3">
      <c r="A40" s="14">
        <v>41000000</v>
      </c>
      <c r="B40" s="18" t="s">
        <v>106</v>
      </c>
      <c r="C40" s="138">
        <f t="shared" si="5"/>
        <v>36966505</v>
      </c>
      <c r="D40" s="139">
        <f>D41+D43</f>
        <v>35097210</v>
      </c>
      <c r="E40" s="139">
        <f>E41+E43</f>
        <v>1869295</v>
      </c>
      <c r="F40" s="139">
        <f>F41+F43</f>
        <v>1869295</v>
      </c>
    </row>
    <row r="41" spans="1:9" ht="27.6" customHeight="1" x14ac:dyDescent="0.3">
      <c r="A41" s="54">
        <v>41040000</v>
      </c>
      <c r="B41" s="21" t="s">
        <v>107</v>
      </c>
      <c r="C41" s="138">
        <f t="shared" si="5"/>
        <v>33403720</v>
      </c>
      <c r="D41" s="139">
        <f>D42</f>
        <v>33403720</v>
      </c>
      <c r="E41" s="139">
        <f>E42</f>
        <v>0</v>
      </c>
      <c r="F41" s="139">
        <f>F42</f>
        <v>0</v>
      </c>
    </row>
    <row r="42" spans="1:9" ht="27.6" customHeight="1" x14ac:dyDescent="0.3">
      <c r="A42" s="54">
        <v>41040400</v>
      </c>
      <c r="B42" s="21" t="s">
        <v>108</v>
      </c>
      <c r="C42" s="138">
        <f t="shared" si="5"/>
        <v>33403720</v>
      </c>
      <c r="D42" s="139">
        <v>33403720</v>
      </c>
      <c r="E42" s="139">
        <v>0</v>
      </c>
      <c r="F42" s="139">
        <v>0</v>
      </c>
    </row>
    <row r="43" spans="1:9" ht="30" customHeight="1" x14ac:dyDescent="0.3">
      <c r="A43" s="54">
        <v>41050000</v>
      </c>
      <c r="B43" s="21" t="s">
        <v>109</v>
      </c>
      <c r="C43" s="138">
        <f t="shared" si="5"/>
        <v>3562785</v>
      </c>
      <c r="D43" s="139">
        <f>D48+D44+D45</f>
        <v>1693490</v>
      </c>
      <c r="E43" s="139">
        <f>E48+E44</f>
        <v>1869295</v>
      </c>
      <c r="F43" s="139">
        <f>F48+F44</f>
        <v>1869295</v>
      </c>
    </row>
    <row r="44" spans="1:9" ht="106.15" hidden="1" customHeight="1" x14ac:dyDescent="0.3">
      <c r="A44" s="147">
        <v>41050900</v>
      </c>
      <c r="B44" s="21" t="s">
        <v>188</v>
      </c>
      <c r="C44" s="138">
        <f t="shared" si="5"/>
        <v>0</v>
      </c>
      <c r="D44" s="139"/>
      <c r="E44" s="139">
        <v>0</v>
      </c>
      <c r="F44" s="139">
        <v>0</v>
      </c>
    </row>
    <row r="45" spans="1:9" ht="63.6" hidden="1" customHeight="1" x14ac:dyDescent="0.3">
      <c r="A45" s="147">
        <v>41053000</v>
      </c>
      <c r="B45" s="21" t="s">
        <v>156</v>
      </c>
      <c r="C45" s="138">
        <f t="shared" si="5"/>
        <v>0</v>
      </c>
      <c r="D45" s="139">
        <f>D46+D47</f>
        <v>0</v>
      </c>
      <c r="E45" s="139">
        <f t="shared" ref="E45:F45" si="8">E46+E47</f>
        <v>0</v>
      </c>
      <c r="F45" s="139">
        <f t="shared" si="8"/>
        <v>0</v>
      </c>
    </row>
    <row r="46" spans="1:9" ht="30" hidden="1" customHeight="1" x14ac:dyDescent="0.3">
      <c r="A46" s="147"/>
      <c r="B46" s="21" t="s">
        <v>157</v>
      </c>
      <c r="C46" s="138">
        <f t="shared" si="5"/>
        <v>0</v>
      </c>
      <c r="D46" s="139"/>
      <c r="E46" s="139">
        <v>0</v>
      </c>
      <c r="F46" s="139">
        <v>0</v>
      </c>
    </row>
    <row r="47" spans="1:9" ht="51.6" hidden="1" customHeight="1" x14ac:dyDescent="0.3">
      <c r="A47" s="148"/>
      <c r="B47" s="21" t="s">
        <v>158</v>
      </c>
      <c r="C47" s="138">
        <f t="shared" si="5"/>
        <v>0</v>
      </c>
      <c r="D47" s="139"/>
      <c r="E47" s="139">
        <v>0</v>
      </c>
      <c r="F47" s="139">
        <v>0</v>
      </c>
    </row>
    <row r="48" spans="1:9" ht="30" customHeight="1" x14ac:dyDescent="0.3">
      <c r="A48" s="147">
        <v>41053900</v>
      </c>
      <c r="B48" s="21" t="s">
        <v>120</v>
      </c>
      <c r="C48" s="138">
        <f t="shared" ref="C48:C53" si="9">D48+E48</f>
        <v>3562785</v>
      </c>
      <c r="D48" s="139">
        <f>D50+D51+D52</f>
        <v>1693490</v>
      </c>
      <c r="E48" s="139">
        <f t="shared" ref="E48:F48" si="10">E50+E51+E52</f>
        <v>1869295</v>
      </c>
      <c r="F48" s="139">
        <f t="shared" si="10"/>
        <v>1869295</v>
      </c>
      <c r="I48" s="116"/>
    </row>
    <row r="49" spans="1:9" ht="23.45" customHeight="1" x14ac:dyDescent="0.3">
      <c r="A49" s="147"/>
      <c r="B49" s="21" t="s">
        <v>119</v>
      </c>
      <c r="C49" s="138"/>
      <c r="D49" s="139"/>
      <c r="E49" s="139"/>
      <c r="F49" s="139"/>
      <c r="I49" s="116"/>
    </row>
    <row r="50" spans="1:9" ht="43.15" customHeight="1" x14ac:dyDescent="0.3">
      <c r="A50" s="147"/>
      <c r="B50" s="21" t="s">
        <v>202</v>
      </c>
      <c r="C50" s="138">
        <f t="shared" si="9"/>
        <v>3562785</v>
      </c>
      <c r="D50" s="145">
        <v>1693490</v>
      </c>
      <c r="E50" s="145">
        <f>F50</f>
        <v>1869295</v>
      </c>
      <c r="F50" s="145">
        <v>1869295</v>
      </c>
      <c r="I50" s="116"/>
    </row>
    <row r="51" spans="1:9" ht="30" hidden="1" customHeight="1" x14ac:dyDescent="0.3">
      <c r="A51" s="147"/>
      <c r="B51" s="21" t="s">
        <v>187</v>
      </c>
      <c r="C51" s="138">
        <f t="shared" si="9"/>
        <v>0</v>
      </c>
      <c r="D51" s="139"/>
      <c r="E51" s="139">
        <v>0</v>
      </c>
      <c r="F51" s="139">
        <v>0</v>
      </c>
      <c r="I51" s="116"/>
    </row>
    <row r="52" spans="1:9" ht="60" hidden="1" customHeight="1" x14ac:dyDescent="0.3">
      <c r="A52" s="147"/>
      <c r="B52" s="21" t="s">
        <v>121</v>
      </c>
      <c r="C52" s="138">
        <f t="shared" si="9"/>
        <v>0</v>
      </c>
      <c r="D52" s="139"/>
      <c r="E52" s="139"/>
      <c r="F52" s="139"/>
      <c r="I52" s="116"/>
    </row>
    <row r="53" spans="1:9" ht="80.45" hidden="1" customHeight="1" x14ac:dyDescent="0.3">
      <c r="A53" s="120">
        <v>41054100</v>
      </c>
      <c r="B53" s="121" t="s">
        <v>118</v>
      </c>
      <c r="C53" s="138">
        <f t="shared" si="9"/>
        <v>0</v>
      </c>
      <c r="D53" s="139"/>
      <c r="E53" s="139">
        <v>0</v>
      </c>
      <c r="F53" s="139">
        <v>0</v>
      </c>
      <c r="I53" s="116"/>
    </row>
    <row r="54" spans="1:9" ht="33" customHeight="1" x14ac:dyDescent="0.3">
      <c r="A54" s="22"/>
      <c r="B54" s="14" t="s">
        <v>11</v>
      </c>
      <c r="C54" s="138">
        <f>D54+E54</f>
        <v>68996355</v>
      </c>
      <c r="D54" s="139">
        <f>D38+D39</f>
        <v>66771310</v>
      </c>
      <c r="E54" s="139">
        <f>E38+E39</f>
        <v>2225045</v>
      </c>
      <c r="F54" s="139">
        <f>F38+F39</f>
        <v>1869295</v>
      </c>
    </row>
    <row r="56" spans="1:9" s="171" customFormat="1" ht="94.9" customHeight="1" x14ac:dyDescent="0.35">
      <c r="D56" s="179"/>
      <c r="E56" s="179"/>
      <c r="I56" s="172"/>
    </row>
    <row r="57" spans="1:9" x14ac:dyDescent="0.3">
      <c r="C57" s="23"/>
      <c r="D57" s="23"/>
      <c r="E57" s="24"/>
    </row>
    <row r="58" spans="1:9" hidden="1" x14ac:dyDescent="0.3">
      <c r="B58" s="2" t="s">
        <v>13</v>
      </c>
      <c r="C58" s="23"/>
      <c r="D58" s="23"/>
      <c r="E58" s="24" t="s">
        <v>14</v>
      </c>
    </row>
    <row r="59" spans="1:9" x14ac:dyDescent="0.3">
      <c r="C59" s="23"/>
      <c r="D59" s="23"/>
      <c r="E59" s="23"/>
    </row>
    <row r="62" spans="1:9" ht="16.5" customHeight="1" x14ac:dyDescent="0.3"/>
    <row r="95" hidden="1" x14ac:dyDescent="0.3"/>
  </sheetData>
  <mergeCells count="9">
    <mergeCell ref="D56:E56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41"/>
  <sheetViews>
    <sheetView view="pageBreakPreview" zoomScale="60" zoomScaleNormal="100" zoomScalePageLayoutView="60" workbookViewId="0">
      <pane xSplit="4" ySplit="12" topLeftCell="E46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40625" defaultRowHeight="18.75" x14ac:dyDescent="0.3"/>
  <cols>
    <col min="1" max="1" width="17.42578125" style="86" customWidth="1"/>
    <col min="2" max="2" width="22" style="86" customWidth="1"/>
    <col min="3" max="3" width="18.5703125" style="34" customWidth="1"/>
    <col min="4" max="4" width="78.7109375" style="2" customWidth="1"/>
    <col min="5" max="5" width="20.42578125" style="2" customWidth="1"/>
    <col min="6" max="6" width="20.140625" style="2" customWidth="1"/>
    <col min="7" max="7" width="19.140625" style="2" customWidth="1"/>
    <col min="8" max="8" width="18.140625" style="2" customWidth="1"/>
    <col min="9" max="9" width="14.140625" style="2" customWidth="1"/>
    <col min="10" max="10" width="16" style="2" customWidth="1"/>
    <col min="11" max="11" width="16.28515625" style="2" customWidth="1"/>
    <col min="12" max="12" width="15.5703125" style="2" customWidth="1"/>
    <col min="13" max="13" width="15.42578125" style="2" customWidth="1"/>
    <col min="14" max="14" width="14.42578125" style="2" customWidth="1"/>
    <col min="15" max="15" width="15.42578125" style="2" customWidth="1"/>
    <col min="16" max="16" width="23.42578125" style="2" customWidth="1"/>
    <col min="17" max="17" width="20.42578125" style="2" hidden="1" customWidth="1"/>
    <col min="18" max="20" width="9.140625" style="2"/>
    <col min="21" max="21" width="16" style="2" bestFit="1" customWidth="1"/>
    <col min="22" max="16384" width="9.140625" style="2"/>
  </cols>
  <sheetData>
    <row r="1" spans="1:18" s="28" customFormat="1" ht="25.9" customHeight="1" x14ac:dyDescent="0.35">
      <c r="A1" s="85"/>
      <c r="B1" s="85"/>
      <c r="C1" s="45"/>
      <c r="N1" s="186" t="s">
        <v>198</v>
      </c>
      <c r="O1" s="186"/>
      <c r="P1" s="122"/>
    </row>
    <row r="2" spans="1:18" s="28" customFormat="1" ht="25.9" customHeight="1" x14ac:dyDescent="0.35">
      <c r="A2" s="85"/>
      <c r="B2" s="85"/>
      <c r="C2" s="45"/>
      <c r="F2" s="46"/>
      <c r="G2" s="46"/>
      <c r="H2" s="46"/>
      <c r="I2" s="46" t="s">
        <v>20</v>
      </c>
      <c r="N2" s="187" t="s">
        <v>225</v>
      </c>
      <c r="O2" s="187"/>
      <c r="P2" s="187"/>
      <c r="Q2" s="123"/>
    </row>
    <row r="3" spans="1:18" s="28" customFormat="1" ht="25.9" customHeight="1" x14ac:dyDescent="0.35">
      <c r="A3" s="85"/>
      <c r="B3" s="85"/>
      <c r="C3" s="45"/>
      <c r="F3" s="46"/>
      <c r="G3" s="46"/>
      <c r="H3" s="46"/>
      <c r="I3" s="46"/>
      <c r="N3" s="186" t="s">
        <v>160</v>
      </c>
      <c r="O3" s="186"/>
      <c r="P3" s="186"/>
      <c r="R3" s="32"/>
    </row>
    <row r="4" spans="1:18" s="28" customFormat="1" ht="25.9" customHeight="1" x14ac:dyDescent="0.35">
      <c r="A4" s="85"/>
      <c r="B4" s="85"/>
      <c r="C4" s="45"/>
      <c r="E4" s="46"/>
      <c r="F4" s="46"/>
      <c r="H4" s="46"/>
      <c r="I4" s="46"/>
      <c r="N4" s="186"/>
      <c r="O4" s="186"/>
      <c r="P4" s="186"/>
      <c r="Q4" s="46"/>
      <c r="R4" s="32"/>
    </row>
    <row r="5" spans="1:18" hidden="1" x14ac:dyDescent="0.3">
      <c r="E5" s="36"/>
      <c r="F5" s="35"/>
      <c r="H5" s="35"/>
      <c r="I5" s="35"/>
      <c r="M5" s="33"/>
      <c r="N5" s="33"/>
      <c r="O5" s="33"/>
      <c r="Q5" s="36"/>
    </row>
    <row r="6" spans="1:18" hidden="1" x14ac:dyDescent="0.3">
      <c r="E6" s="35"/>
      <c r="F6" s="35"/>
      <c r="G6" s="35"/>
      <c r="H6" s="35"/>
      <c r="I6" s="35"/>
      <c r="Q6" s="35"/>
    </row>
    <row r="7" spans="1:18" s="28" customFormat="1" ht="58.15" customHeight="1" x14ac:dyDescent="0.35">
      <c r="A7" s="188" t="s">
        <v>199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</row>
    <row r="8" spans="1:18" s="28" customFormat="1" ht="25.9" customHeight="1" x14ac:dyDescent="0.35">
      <c r="A8" s="183" t="s">
        <v>159</v>
      </c>
      <c r="B8" s="18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</row>
    <row r="9" spans="1:18" ht="33" customHeight="1" x14ac:dyDescent="0.3">
      <c r="A9" s="140" t="s">
        <v>145</v>
      </c>
      <c r="B9" s="140"/>
      <c r="O9" s="37"/>
      <c r="P9" s="34" t="s">
        <v>19</v>
      </c>
    </row>
    <row r="10" spans="1:18" s="30" customFormat="1" ht="27.75" customHeight="1" x14ac:dyDescent="0.25">
      <c r="A10" s="184" t="s">
        <v>132</v>
      </c>
      <c r="B10" s="184" t="s">
        <v>146</v>
      </c>
      <c r="C10" s="180" t="s">
        <v>128</v>
      </c>
      <c r="D10" s="190" t="s">
        <v>147</v>
      </c>
      <c r="E10" s="180" t="s">
        <v>2</v>
      </c>
      <c r="F10" s="180"/>
      <c r="G10" s="180"/>
      <c r="H10" s="180"/>
      <c r="I10" s="180"/>
      <c r="J10" s="180" t="s">
        <v>3</v>
      </c>
      <c r="K10" s="180"/>
      <c r="L10" s="180"/>
      <c r="M10" s="180"/>
      <c r="N10" s="180"/>
      <c r="O10" s="180"/>
      <c r="P10" s="180" t="s">
        <v>21</v>
      </c>
    </row>
    <row r="11" spans="1:18" s="30" customFormat="1" ht="35.25" customHeight="1" x14ac:dyDescent="0.25">
      <c r="A11" s="189"/>
      <c r="B11" s="189"/>
      <c r="C11" s="180"/>
      <c r="D11" s="190"/>
      <c r="E11" s="180" t="s">
        <v>125</v>
      </c>
      <c r="F11" s="180" t="s">
        <v>27</v>
      </c>
      <c r="G11" s="180" t="s">
        <v>22</v>
      </c>
      <c r="H11" s="180"/>
      <c r="I11" s="180" t="s">
        <v>28</v>
      </c>
      <c r="J11" s="180" t="s">
        <v>125</v>
      </c>
      <c r="K11" s="184" t="s">
        <v>126</v>
      </c>
      <c r="L11" s="180" t="s">
        <v>27</v>
      </c>
      <c r="M11" s="180" t="s">
        <v>22</v>
      </c>
      <c r="N11" s="180"/>
      <c r="O11" s="180" t="s">
        <v>28</v>
      </c>
      <c r="P11" s="180"/>
      <c r="Q11" s="180" t="s">
        <v>16</v>
      </c>
    </row>
    <row r="12" spans="1:18" s="30" customFormat="1" ht="61.9" customHeight="1" x14ac:dyDescent="0.25">
      <c r="A12" s="189"/>
      <c r="B12" s="189"/>
      <c r="C12" s="180"/>
      <c r="D12" s="190"/>
      <c r="E12" s="180"/>
      <c r="F12" s="180"/>
      <c r="G12" s="47" t="s">
        <v>23</v>
      </c>
      <c r="H12" s="47" t="s">
        <v>24</v>
      </c>
      <c r="I12" s="180"/>
      <c r="J12" s="180"/>
      <c r="K12" s="185"/>
      <c r="L12" s="180"/>
      <c r="M12" s="47" t="s">
        <v>23</v>
      </c>
      <c r="N12" s="47" t="s">
        <v>24</v>
      </c>
      <c r="O12" s="180"/>
      <c r="P12" s="180"/>
      <c r="Q12" s="180"/>
    </row>
    <row r="13" spans="1:18" s="126" customFormat="1" ht="12.75" x14ac:dyDescent="0.2">
      <c r="A13" s="124">
        <v>1</v>
      </c>
      <c r="B13" s="124">
        <v>2</v>
      </c>
      <c r="C13" s="125">
        <v>3</v>
      </c>
      <c r="D13" s="125">
        <v>4</v>
      </c>
      <c r="E13" s="125">
        <v>5</v>
      </c>
      <c r="F13" s="125">
        <v>6</v>
      </c>
      <c r="G13" s="125">
        <v>7</v>
      </c>
      <c r="H13" s="125">
        <v>8</v>
      </c>
      <c r="I13" s="125">
        <v>9</v>
      </c>
      <c r="J13" s="125">
        <v>10</v>
      </c>
      <c r="K13" s="125">
        <v>11</v>
      </c>
      <c r="L13" s="125">
        <v>12</v>
      </c>
      <c r="M13" s="125">
        <v>13</v>
      </c>
      <c r="N13" s="125">
        <v>14</v>
      </c>
      <c r="O13" s="125">
        <v>15</v>
      </c>
      <c r="P13" s="125">
        <v>16</v>
      </c>
      <c r="Q13" s="125">
        <v>5</v>
      </c>
    </row>
    <row r="14" spans="1:18" ht="36.6" customHeight="1" x14ac:dyDescent="0.3">
      <c r="A14" s="20" t="s">
        <v>79</v>
      </c>
      <c r="B14" s="20"/>
      <c r="C14" s="20"/>
      <c r="D14" s="21" t="s">
        <v>25</v>
      </c>
      <c r="E14" s="141">
        <f>F14+I14</f>
        <v>49727000</v>
      </c>
      <c r="F14" s="141">
        <f>F15</f>
        <v>49727000</v>
      </c>
      <c r="G14" s="141">
        <f t="shared" ref="G14:I14" si="0">G15</f>
        <v>29784975</v>
      </c>
      <c r="H14" s="141">
        <f t="shared" si="0"/>
        <v>1294885</v>
      </c>
      <c r="I14" s="141">
        <f t="shared" si="0"/>
        <v>0</v>
      </c>
      <c r="J14" s="141">
        <f>L14+O14</f>
        <v>1877545</v>
      </c>
      <c r="K14" s="141">
        <f>K15</f>
        <v>1869295</v>
      </c>
      <c r="L14" s="141">
        <f t="shared" ref="L14:O14" si="1">L15</f>
        <v>8250</v>
      </c>
      <c r="M14" s="141">
        <f t="shared" si="1"/>
        <v>0</v>
      </c>
      <c r="N14" s="141">
        <f t="shared" si="1"/>
        <v>0</v>
      </c>
      <c r="O14" s="141">
        <f t="shared" si="1"/>
        <v>1869295</v>
      </c>
      <c r="P14" s="141">
        <f>E14+J14</f>
        <v>51604545</v>
      </c>
      <c r="Q14" s="39"/>
    </row>
    <row r="15" spans="1:18" ht="36.6" customHeight="1" x14ac:dyDescent="0.3">
      <c r="A15" s="20" t="s">
        <v>80</v>
      </c>
      <c r="B15" s="88"/>
      <c r="C15" s="20"/>
      <c r="D15" s="21" t="s">
        <v>25</v>
      </c>
      <c r="E15" s="141">
        <f t="shared" ref="E15:E40" si="2">F15+I15</f>
        <v>49727000</v>
      </c>
      <c r="F15" s="141">
        <f>F17+F19+F22+F24+F21+F25++F26+F28+F30+F32+F33+F34</f>
        <v>49727000</v>
      </c>
      <c r="G15" s="141">
        <f>G17+G19+G22+G24+G21+G25++G26+G28+G30+G32+G33+G34</f>
        <v>29784975</v>
      </c>
      <c r="H15" s="141">
        <f>H17+H19+H22+H24+H21+H25++H26+H28+H30+H32+H33+H34</f>
        <v>1294885</v>
      </c>
      <c r="I15" s="141">
        <f>I17+I19+I22+I24+I21+I25++I26+I28+I30+I32+I33+I34</f>
        <v>0</v>
      </c>
      <c r="J15" s="141">
        <f>L15+O15</f>
        <v>1877545</v>
      </c>
      <c r="K15" s="141">
        <f>K17+K19+K22+K24+K21+K25+K26+K28+K30+K32+K33+K34</f>
        <v>1869295</v>
      </c>
      <c r="L15" s="141">
        <f>L17+L19+L22+L24+L21+L25+L26+L28+L30+L32+L33+L34</f>
        <v>8250</v>
      </c>
      <c r="M15" s="141">
        <f>M17+M19+M22+M24+M21+M25+M26+M28+M30+M32+M33+M34</f>
        <v>0</v>
      </c>
      <c r="N15" s="141">
        <f>N17+N19+N22+N24+N21+N25+N26+N28+N30+N32+N33+N34</f>
        <v>0</v>
      </c>
      <c r="O15" s="141">
        <f>O17+O19+O22+O24+O21+O25+O26+O28+O30+O32+O33+O34</f>
        <v>1869295</v>
      </c>
      <c r="P15" s="141">
        <f t="shared" ref="P15:P46" si="3">E15+J15</f>
        <v>51604545</v>
      </c>
      <c r="Q15" s="39"/>
    </row>
    <row r="16" spans="1:18" ht="36.6" customHeight="1" x14ac:dyDescent="0.3">
      <c r="A16" s="20"/>
      <c r="B16" s="88" t="s">
        <v>212</v>
      </c>
      <c r="C16" s="20"/>
      <c r="D16" s="21" t="s">
        <v>213</v>
      </c>
      <c r="E16" s="141">
        <f>E17</f>
        <v>40465240</v>
      </c>
      <c r="F16" s="141">
        <f t="shared" ref="F16:P16" si="4">F17</f>
        <v>40465240</v>
      </c>
      <c r="G16" s="141">
        <f t="shared" si="4"/>
        <v>29784975</v>
      </c>
      <c r="H16" s="141">
        <f t="shared" si="4"/>
        <v>1291690</v>
      </c>
      <c r="I16" s="141">
        <f t="shared" si="4"/>
        <v>0</v>
      </c>
      <c r="J16" s="141">
        <f t="shared" si="4"/>
        <v>2320</v>
      </c>
      <c r="K16" s="141">
        <f t="shared" si="4"/>
        <v>0</v>
      </c>
      <c r="L16" s="141">
        <f t="shared" si="4"/>
        <v>2320</v>
      </c>
      <c r="M16" s="141">
        <f t="shared" si="4"/>
        <v>0</v>
      </c>
      <c r="N16" s="141">
        <f t="shared" si="4"/>
        <v>0</v>
      </c>
      <c r="O16" s="141">
        <f t="shared" si="4"/>
        <v>0</v>
      </c>
      <c r="P16" s="141">
        <f t="shared" si="4"/>
        <v>40467560</v>
      </c>
      <c r="Q16" s="39"/>
    </row>
    <row r="17" spans="1:21" ht="45" customHeight="1" x14ac:dyDescent="0.3">
      <c r="A17" s="20" t="s">
        <v>81</v>
      </c>
      <c r="B17" s="20" t="s">
        <v>82</v>
      </c>
      <c r="C17" s="20" t="s">
        <v>29</v>
      </c>
      <c r="D17" s="21" t="s">
        <v>185</v>
      </c>
      <c r="E17" s="141">
        <f t="shared" si="2"/>
        <v>40465240</v>
      </c>
      <c r="F17" s="141">
        <v>40465240</v>
      </c>
      <c r="G17" s="141">
        <v>29784975</v>
      </c>
      <c r="H17" s="141">
        <v>1291690</v>
      </c>
      <c r="I17" s="141">
        <v>0</v>
      </c>
      <c r="J17" s="141">
        <f t="shared" ref="J17:J46" si="5">L17+O17</f>
        <v>2320</v>
      </c>
      <c r="K17" s="141">
        <v>0</v>
      </c>
      <c r="L17" s="141">
        <v>2320</v>
      </c>
      <c r="M17" s="141">
        <v>0</v>
      </c>
      <c r="N17" s="141">
        <v>0</v>
      </c>
      <c r="O17" s="141">
        <v>0</v>
      </c>
      <c r="P17" s="141">
        <f t="shared" si="3"/>
        <v>40467560</v>
      </c>
      <c r="Q17" s="94">
        <v>10116</v>
      </c>
    </row>
    <row r="18" spans="1:21" ht="37.15" customHeight="1" x14ac:dyDescent="0.3">
      <c r="A18" s="20"/>
      <c r="B18" s="20" t="s">
        <v>214</v>
      </c>
      <c r="C18" s="20"/>
      <c r="D18" s="21" t="s">
        <v>215</v>
      </c>
      <c r="E18" s="141">
        <f>E19+E21+E22+E24+E25+E26</f>
        <v>1033590</v>
      </c>
      <c r="F18" s="141">
        <f t="shared" ref="F18:P18" si="6">F19+F21+F22+F24+F25+F26</f>
        <v>1033590</v>
      </c>
      <c r="G18" s="141">
        <f t="shared" si="6"/>
        <v>0</v>
      </c>
      <c r="H18" s="141">
        <f t="shared" si="6"/>
        <v>0</v>
      </c>
      <c r="I18" s="141">
        <f t="shared" si="6"/>
        <v>0</v>
      </c>
      <c r="J18" s="141">
        <f t="shared" si="6"/>
        <v>0</v>
      </c>
      <c r="K18" s="141">
        <f t="shared" si="6"/>
        <v>0</v>
      </c>
      <c r="L18" s="141">
        <f t="shared" si="6"/>
        <v>0</v>
      </c>
      <c r="M18" s="141">
        <f t="shared" si="6"/>
        <v>0</v>
      </c>
      <c r="N18" s="141">
        <f t="shared" si="6"/>
        <v>0</v>
      </c>
      <c r="O18" s="141">
        <f t="shared" si="6"/>
        <v>0</v>
      </c>
      <c r="P18" s="141">
        <f t="shared" si="6"/>
        <v>1033590</v>
      </c>
      <c r="Q18" s="94"/>
    </row>
    <row r="19" spans="1:21" ht="37.9" customHeight="1" x14ac:dyDescent="0.3">
      <c r="A19" s="20" t="s">
        <v>83</v>
      </c>
      <c r="B19" s="89" t="s">
        <v>67</v>
      </c>
      <c r="C19" s="20" t="s">
        <v>30</v>
      </c>
      <c r="D19" s="93" t="s">
        <v>66</v>
      </c>
      <c r="E19" s="141">
        <f t="shared" si="2"/>
        <v>109100</v>
      </c>
      <c r="F19" s="141">
        <v>109100</v>
      </c>
      <c r="G19" s="141">
        <v>0</v>
      </c>
      <c r="H19" s="141">
        <v>0</v>
      </c>
      <c r="I19" s="141">
        <v>0</v>
      </c>
      <c r="J19" s="141">
        <f t="shared" si="5"/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  <c r="P19" s="141">
        <f t="shared" si="3"/>
        <v>109100</v>
      </c>
      <c r="Q19" s="94">
        <v>90802</v>
      </c>
    </row>
    <row r="20" spans="1:21" ht="34.15" hidden="1" customHeight="1" x14ac:dyDescent="0.3">
      <c r="A20" s="20" t="s">
        <v>84</v>
      </c>
      <c r="B20" s="20" t="s">
        <v>85</v>
      </c>
      <c r="C20" s="20"/>
      <c r="D20" s="60" t="s">
        <v>68</v>
      </c>
      <c r="E20" s="141">
        <f t="shared" si="2"/>
        <v>0</v>
      </c>
      <c r="F20" s="141"/>
      <c r="G20" s="141"/>
      <c r="H20" s="141"/>
      <c r="I20" s="141"/>
      <c r="J20" s="141">
        <f t="shared" si="5"/>
        <v>0</v>
      </c>
      <c r="K20" s="141"/>
      <c r="L20" s="141"/>
      <c r="M20" s="141"/>
      <c r="N20" s="141"/>
      <c r="O20" s="141"/>
      <c r="P20" s="141">
        <f t="shared" si="3"/>
        <v>0</v>
      </c>
      <c r="Q20" s="94"/>
      <c r="U20" s="12" t="e">
        <f>P46-P17-#REF!-#REF!-#REF!-P32-P34</f>
        <v>#REF!</v>
      </c>
    </row>
    <row r="21" spans="1:21" ht="45" customHeight="1" x14ac:dyDescent="0.3">
      <c r="A21" s="20" t="s">
        <v>86</v>
      </c>
      <c r="B21" s="20" t="s">
        <v>88</v>
      </c>
      <c r="C21" s="20" t="s">
        <v>30</v>
      </c>
      <c r="D21" s="93" t="s">
        <v>69</v>
      </c>
      <c r="E21" s="141">
        <f t="shared" si="2"/>
        <v>12750</v>
      </c>
      <c r="F21" s="141">
        <v>12750</v>
      </c>
      <c r="G21" s="141">
        <v>0</v>
      </c>
      <c r="H21" s="141">
        <v>0</v>
      </c>
      <c r="I21" s="141">
        <v>0</v>
      </c>
      <c r="J21" s="141">
        <f t="shared" si="5"/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  <c r="P21" s="141">
        <f t="shared" si="3"/>
        <v>12750</v>
      </c>
      <c r="Q21" s="94">
        <v>91104</v>
      </c>
    </row>
    <row r="22" spans="1:21" ht="37.15" customHeight="1" x14ac:dyDescent="0.3">
      <c r="A22" s="20" t="s">
        <v>87</v>
      </c>
      <c r="B22" s="20" t="s">
        <v>89</v>
      </c>
      <c r="C22" s="20" t="s">
        <v>30</v>
      </c>
      <c r="D22" s="93" t="s">
        <v>70</v>
      </c>
      <c r="E22" s="141">
        <f t="shared" si="2"/>
        <v>534050</v>
      </c>
      <c r="F22" s="141">
        <f>35050+499000</f>
        <v>534050</v>
      </c>
      <c r="G22" s="141">
        <v>0</v>
      </c>
      <c r="H22" s="141">
        <v>0</v>
      </c>
      <c r="I22" s="141">
        <v>0</v>
      </c>
      <c r="J22" s="141">
        <f t="shared" si="5"/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1">
        <f t="shared" si="3"/>
        <v>534050</v>
      </c>
      <c r="Q22" s="94">
        <v>91107</v>
      </c>
    </row>
    <row r="23" spans="1:21" ht="34.15" hidden="1" customHeight="1" x14ac:dyDescent="0.3">
      <c r="A23" s="20" t="s">
        <v>90</v>
      </c>
      <c r="B23" s="20" t="s">
        <v>78</v>
      </c>
      <c r="C23" s="20"/>
      <c r="D23" s="104" t="s">
        <v>74</v>
      </c>
      <c r="E23" s="141">
        <f t="shared" si="2"/>
        <v>0</v>
      </c>
      <c r="F23" s="141"/>
      <c r="G23" s="141"/>
      <c r="H23" s="141"/>
      <c r="I23" s="141"/>
      <c r="J23" s="141">
        <f t="shared" si="5"/>
        <v>0</v>
      </c>
      <c r="K23" s="141"/>
      <c r="L23" s="141"/>
      <c r="M23" s="141"/>
      <c r="N23" s="141"/>
      <c r="O23" s="141"/>
      <c r="P23" s="141">
        <f t="shared" si="3"/>
        <v>0</v>
      </c>
      <c r="Q23" s="94"/>
    </row>
    <row r="24" spans="1:21" ht="45" customHeight="1" x14ac:dyDescent="0.3">
      <c r="A24" s="20" t="s">
        <v>142</v>
      </c>
      <c r="B24" s="55">
        <v>3131</v>
      </c>
      <c r="C24" s="55">
        <v>1040</v>
      </c>
      <c r="D24" s="104" t="s">
        <v>143</v>
      </c>
      <c r="E24" s="141">
        <f t="shared" si="2"/>
        <v>17600</v>
      </c>
      <c r="F24" s="141">
        <v>17600</v>
      </c>
      <c r="G24" s="141">
        <v>0</v>
      </c>
      <c r="H24" s="141">
        <v>0</v>
      </c>
      <c r="I24" s="141">
        <v>0</v>
      </c>
      <c r="J24" s="141">
        <f t="shared" si="5"/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  <c r="P24" s="141">
        <f t="shared" si="3"/>
        <v>17600</v>
      </c>
      <c r="Q24" s="94">
        <v>91103</v>
      </c>
    </row>
    <row r="25" spans="1:21" ht="67.900000000000006" customHeight="1" x14ac:dyDescent="0.3">
      <c r="A25" s="20" t="s">
        <v>129</v>
      </c>
      <c r="B25" s="55">
        <v>3140</v>
      </c>
      <c r="C25" s="55">
        <v>1040</v>
      </c>
      <c r="D25" s="21" t="s">
        <v>130</v>
      </c>
      <c r="E25" s="141">
        <f t="shared" si="2"/>
        <v>40890</v>
      </c>
      <c r="F25" s="141">
        <v>40890</v>
      </c>
      <c r="G25" s="141">
        <v>0</v>
      </c>
      <c r="H25" s="141">
        <v>0</v>
      </c>
      <c r="I25" s="141">
        <v>0</v>
      </c>
      <c r="J25" s="141">
        <f t="shared" si="5"/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  <c r="P25" s="141">
        <f t="shared" si="3"/>
        <v>40890</v>
      </c>
      <c r="Q25" s="94"/>
    </row>
    <row r="26" spans="1:21" ht="37.15" customHeight="1" x14ac:dyDescent="0.3">
      <c r="A26" s="91" t="s">
        <v>112</v>
      </c>
      <c r="B26" s="54">
        <v>3242</v>
      </c>
      <c r="C26" s="54">
        <v>1090</v>
      </c>
      <c r="D26" s="42" t="s">
        <v>113</v>
      </c>
      <c r="E26" s="141">
        <f t="shared" si="2"/>
        <v>319200</v>
      </c>
      <c r="F26" s="141">
        <v>319200</v>
      </c>
      <c r="G26" s="141">
        <v>0</v>
      </c>
      <c r="H26" s="141">
        <v>0</v>
      </c>
      <c r="I26" s="141">
        <v>0</v>
      </c>
      <c r="J26" s="141">
        <f t="shared" si="5"/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  <c r="P26" s="141">
        <f t="shared" si="3"/>
        <v>319200</v>
      </c>
      <c r="Q26" s="94"/>
    </row>
    <row r="27" spans="1:21" ht="37.15" customHeight="1" x14ac:dyDescent="0.3">
      <c r="A27" s="91"/>
      <c r="B27" s="147">
        <v>4000</v>
      </c>
      <c r="C27" s="147"/>
      <c r="D27" s="42" t="s">
        <v>216</v>
      </c>
      <c r="E27" s="141">
        <f>E28</f>
        <v>875200</v>
      </c>
      <c r="F27" s="141">
        <f t="shared" ref="F27:Q27" si="7">F28</f>
        <v>875200</v>
      </c>
      <c r="G27" s="141">
        <f t="shared" si="7"/>
        <v>0</v>
      </c>
      <c r="H27" s="141">
        <f t="shared" si="7"/>
        <v>0</v>
      </c>
      <c r="I27" s="141">
        <f t="shared" si="7"/>
        <v>0</v>
      </c>
      <c r="J27" s="141">
        <f t="shared" si="7"/>
        <v>0</v>
      </c>
      <c r="K27" s="141">
        <f t="shared" si="7"/>
        <v>0</v>
      </c>
      <c r="L27" s="141">
        <f t="shared" si="7"/>
        <v>0</v>
      </c>
      <c r="M27" s="141">
        <f t="shared" si="7"/>
        <v>0</v>
      </c>
      <c r="N27" s="141">
        <f t="shared" si="7"/>
        <v>0</v>
      </c>
      <c r="O27" s="141">
        <f t="shared" si="7"/>
        <v>0</v>
      </c>
      <c r="P27" s="141">
        <f t="shared" si="7"/>
        <v>875200</v>
      </c>
      <c r="Q27" s="141">
        <f t="shared" si="7"/>
        <v>0</v>
      </c>
    </row>
    <row r="28" spans="1:21" ht="37.15" customHeight="1" x14ac:dyDescent="0.3">
      <c r="A28" s="91" t="s">
        <v>114</v>
      </c>
      <c r="B28" s="54">
        <v>4082</v>
      </c>
      <c r="C28" s="91" t="s">
        <v>60</v>
      </c>
      <c r="D28" s="42" t="s">
        <v>115</v>
      </c>
      <c r="E28" s="141">
        <f t="shared" si="2"/>
        <v>875200</v>
      </c>
      <c r="F28" s="141">
        <f>386180+489020</f>
        <v>875200</v>
      </c>
      <c r="G28" s="141">
        <v>0</v>
      </c>
      <c r="H28" s="141">
        <v>0</v>
      </c>
      <c r="I28" s="141">
        <v>0</v>
      </c>
      <c r="J28" s="141">
        <f t="shared" si="5"/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f t="shared" ref="O28:O30" si="8">K28</f>
        <v>0</v>
      </c>
      <c r="P28" s="141">
        <f t="shared" si="3"/>
        <v>875200</v>
      </c>
      <c r="Q28" s="94"/>
    </row>
    <row r="29" spans="1:21" ht="37.15" customHeight="1" x14ac:dyDescent="0.3">
      <c r="A29" s="91"/>
      <c r="B29" s="147">
        <v>5000</v>
      </c>
      <c r="C29" s="91"/>
      <c r="D29" s="42" t="s">
        <v>217</v>
      </c>
      <c r="E29" s="141">
        <f>E30</f>
        <v>361280</v>
      </c>
      <c r="F29" s="141">
        <f t="shared" ref="F29:P29" si="9">F30</f>
        <v>361280</v>
      </c>
      <c r="G29" s="141">
        <f t="shared" si="9"/>
        <v>0</v>
      </c>
      <c r="H29" s="141">
        <f t="shared" si="9"/>
        <v>0</v>
      </c>
      <c r="I29" s="141">
        <f t="shared" si="9"/>
        <v>0</v>
      </c>
      <c r="J29" s="141">
        <f t="shared" si="9"/>
        <v>0</v>
      </c>
      <c r="K29" s="141">
        <f t="shared" si="9"/>
        <v>0</v>
      </c>
      <c r="L29" s="141">
        <f t="shared" si="9"/>
        <v>0</v>
      </c>
      <c r="M29" s="141">
        <f t="shared" si="9"/>
        <v>0</v>
      </c>
      <c r="N29" s="141">
        <f t="shared" si="9"/>
        <v>0</v>
      </c>
      <c r="O29" s="141">
        <f t="shared" si="9"/>
        <v>0</v>
      </c>
      <c r="P29" s="141">
        <f t="shared" si="9"/>
        <v>361280</v>
      </c>
      <c r="Q29" s="94"/>
    </row>
    <row r="30" spans="1:21" ht="64.900000000000006" customHeight="1" x14ac:dyDescent="0.3">
      <c r="A30" s="20" t="s">
        <v>91</v>
      </c>
      <c r="B30" s="88" t="s">
        <v>92</v>
      </c>
      <c r="C30" s="20" t="s">
        <v>31</v>
      </c>
      <c r="D30" s="19" t="s">
        <v>93</v>
      </c>
      <c r="E30" s="141">
        <f t="shared" si="2"/>
        <v>361280</v>
      </c>
      <c r="F30" s="141">
        <f>61400+299880</f>
        <v>361280</v>
      </c>
      <c r="G30" s="141">
        <v>0</v>
      </c>
      <c r="H30" s="141">
        <v>0</v>
      </c>
      <c r="I30" s="141">
        <v>0</v>
      </c>
      <c r="J30" s="141">
        <f t="shared" si="5"/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f t="shared" si="8"/>
        <v>0</v>
      </c>
      <c r="P30" s="141">
        <f t="shared" si="3"/>
        <v>361280</v>
      </c>
      <c r="Q30" s="94">
        <v>130102</v>
      </c>
    </row>
    <row r="31" spans="1:21" ht="37.15" customHeight="1" x14ac:dyDescent="0.3">
      <c r="A31" s="20"/>
      <c r="B31" s="88" t="s">
        <v>218</v>
      </c>
      <c r="C31" s="20"/>
      <c r="D31" s="178" t="s">
        <v>219</v>
      </c>
      <c r="E31" s="141">
        <f>E32+E33+E34</f>
        <v>6991690</v>
      </c>
      <c r="F31" s="141">
        <f t="shared" ref="F31:P31" si="10">F32+F33+F34</f>
        <v>6991690</v>
      </c>
      <c r="G31" s="141">
        <f t="shared" si="10"/>
        <v>0</v>
      </c>
      <c r="H31" s="141">
        <f t="shared" si="10"/>
        <v>3195</v>
      </c>
      <c r="I31" s="141">
        <f t="shared" si="10"/>
        <v>0</v>
      </c>
      <c r="J31" s="141">
        <f t="shared" si="10"/>
        <v>1875225</v>
      </c>
      <c r="K31" s="141">
        <f t="shared" si="10"/>
        <v>1869295</v>
      </c>
      <c r="L31" s="141">
        <f t="shared" si="10"/>
        <v>5930</v>
      </c>
      <c r="M31" s="141">
        <f t="shared" si="10"/>
        <v>0</v>
      </c>
      <c r="N31" s="141">
        <f t="shared" si="10"/>
        <v>0</v>
      </c>
      <c r="O31" s="141">
        <f t="shared" si="10"/>
        <v>1869295</v>
      </c>
      <c r="P31" s="141">
        <f t="shared" si="10"/>
        <v>8866915</v>
      </c>
      <c r="Q31" s="94"/>
    </row>
    <row r="32" spans="1:21" ht="37.15" customHeight="1" x14ac:dyDescent="0.3">
      <c r="A32" s="20" t="s">
        <v>94</v>
      </c>
      <c r="B32" s="88" t="s">
        <v>95</v>
      </c>
      <c r="C32" s="20" t="s">
        <v>71</v>
      </c>
      <c r="D32" s="40" t="s">
        <v>96</v>
      </c>
      <c r="E32" s="141">
        <f t="shared" si="2"/>
        <v>6984190</v>
      </c>
      <c r="F32" s="141">
        <f>6578600+405590</f>
        <v>6984190</v>
      </c>
      <c r="G32" s="141">
        <v>0</v>
      </c>
      <c r="H32" s="141">
        <v>3195</v>
      </c>
      <c r="I32" s="141">
        <v>0</v>
      </c>
      <c r="J32" s="141">
        <f t="shared" si="5"/>
        <v>1871925</v>
      </c>
      <c r="K32" s="141">
        <v>1869295</v>
      </c>
      <c r="L32" s="141">
        <v>2630</v>
      </c>
      <c r="M32" s="141">
        <v>0</v>
      </c>
      <c r="N32" s="141">
        <v>0</v>
      </c>
      <c r="O32" s="141">
        <f>K32</f>
        <v>1869295</v>
      </c>
      <c r="P32" s="141">
        <f t="shared" si="3"/>
        <v>8856115</v>
      </c>
      <c r="Q32" s="94">
        <v>100203</v>
      </c>
    </row>
    <row r="33" spans="1:17" ht="37.15" customHeight="1" x14ac:dyDescent="0.3">
      <c r="A33" s="20" t="s">
        <v>134</v>
      </c>
      <c r="B33" s="88" t="s">
        <v>135</v>
      </c>
      <c r="C33" s="20" t="s">
        <v>137</v>
      </c>
      <c r="D33" s="40" t="s">
        <v>136</v>
      </c>
      <c r="E33" s="141">
        <f t="shared" si="2"/>
        <v>0</v>
      </c>
      <c r="F33" s="141">
        <v>0</v>
      </c>
      <c r="G33" s="141">
        <v>0</v>
      </c>
      <c r="H33" s="141">
        <v>0</v>
      </c>
      <c r="I33" s="141">
        <v>0</v>
      </c>
      <c r="J33" s="141">
        <f t="shared" si="5"/>
        <v>3300</v>
      </c>
      <c r="K33" s="141">
        <v>0</v>
      </c>
      <c r="L33" s="141">
        <v>3300</v>
      </c>
      <c r="M33" s="141">
        <v>0</v>
      </c>
      <c r="N33" s="141">
        <v>0</v>
      </c>
      <c r="O33" s="141">
        <v>0</v>
      </c>
      <c r="P33" s="141">
        <f t="shared" si="3"/>
        <v>3300</v>
      </c>
      <c r="Q33" s="94"/>
    </row>
    <row r="34" spans="1:17" ht="37.15" customHeight="1" x14ac:dyDescent="0.3">
      <c r="A34" s="20" t="s">
        <v>97</v>
      </c>
      <c r="B34" s="90" t="s">
        <v>98</v>
      </c>
      <c r="C34" s="20" t="s">
        <v>99</v>
      </c>
      <c r="D34" s="60" t="s">
        <v>100</v>
      </c>
      <c r="E34" s="141">
        <f t="shared" si="2"/>
        <v>7500</v>
      </c>
      <c r="F34" s="141">
        <v>7500</v>
      </c>
      <c r="G34" s="141">
        <v>0</v>
      </c>
      <c r="H34" s="141">
        <v>0</v>
      </c>
      <c r="I34" s="141">
        <v>0</v>
      </c>
      <c r="J34" s="141">
        <f t="shared" si="5"/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1">
        <f t="shared" si="3"/>
        <v>7500</v>
      </c>
      <c r="Q34" s="94">
        <v>250404</v>
      </c>
    </row>
    <row r="35" spans="1:17" s="95" customFormat="1" ht="45" customHeight="1" x14ac:dyDescent="0.2">
      <c r="A35" s="20" t="s">
        <v>101</v>
      </c>
      <c r="B35" s="20"/>
      <c r="C35" s="20"/>
      <c r="D35" s="113" t="s">
        <v>26</v>
      </c>
      <c r="E35" s="141">
        <f t="shared" si="2"/>
        <v>17041310</v>
      </c>
      <c r="F35" s="141">
        <f>F36</f>
        <v>17041310</v>
      </c>
      <c r="G35" s="141">
        <f t="shared" ref="G35:I35" si="11">G36</f>
        <v>10922325</v>
      </c>
      <c r="H35" s="141">
        <f t="shared" si="11"/>
        <v>677240</v>
      </c>
      <c r="I35" s="141">
        <f t="shared" si="11"/>
        <v>0</v>
      </c>
      <c r="J35" s="141">
        <f t="shared" si="5"/>
        <v>347500</v>
      </c>
      <c r="K35" s="141">
        <f>K36</f>
        <v>0</v>
      </c>
      <c r="L35" s="141">
        <f t="shared" ref="L35:O35" si="12">L36</f>
        <v>347500</v>
      </c>
      <c r="M35" s="141">
        <f t="shared" si="12"/>
        <v>270025</v>
      </c>
      <c r="N35" s="141">
        <f t="shared" si="12"/>
        <v>14170</v>
      </c>
      <c r="O35" s="141">
        <f t="shared" si="12"/>
        <v>0</v>
      </c>
      <c r="P35" s="141">
        <f t="shared" si="3"/>
        <v>17388810</v>
      </c>
      <c r="Q35" s="94"/>
    </row>
    <row r="36" spans="1:17" s="95" customFormat="1" ht="45" customHeight="1" x14ac:dyDescent="0.2">
      <c r="A36" s="20" t="s">
        <v>102</v>
      </c>
      <c r="B36" s="20"/>
      <c r="C36" s="20"/>
      <c r="D36" s="113" t="s">
        <v>26</v>
      </c>
      <c r="E36" s="141">
        <f t="shared" si="2"/>
        <v>17041310</v>
      </c>
      <c r="F36" s="141">
        <f>SUM(F38:F41)</f>
        <v>17041310</v>
      </c>
      <c r="G36" s="141">
        <f>SUM(G38:G41)</f>
        <v>10922325</v>
      </c>
      <c r="H36" s="141">
        <f>SUM(H38:H41)</f>
        <v>677240</v>
      </c>
      <c r="I36" s="141">
        <f>SUM(I38:I41)</f>
        <v>0</v>
      </c>
      <c r="J36" s="141">
        <f t="shared" si="5"/>
        <v>347500</v>
      </c>
      <c r="K36" s="141">
        <f t="shared" ref="K36:O36" si="13">SUM(K38:K41)</f>
        <v>0</v>
      </c>
      <c r="L36" s="141">
        <f t="shared" si="13"/>
        <v>347500</v>
      </c>
      <c r="M36" s="141">
        <f t="shared" si="13"/>
        <v>270025</v>
      </c>
      <c r="N36" s="141">
        <f t="shared" si="13"/>
        <v>14170</v>
      </c>
      <c r="O36" s="141">
        <f t="shared" si="13"/>
        <v>0</v>
      </c>
      <c r="P36" s="141">
        <f t="shared" si="3"/>
        <v>17388810</v>
      </c>
      <c r="Q36" s="39" t="e">
        <f>#REF!+#REF!+#REF!+#REF!+#REF!+Q39+#REF!+#REF!+#REF!+#REF!</f>
        <v>#REF!</v>
      </c>
    </row>
    <row r="37" spans="1:17" s="95" customFormat="1" ht="45" customHeight="1" x14ac:dyDescent="0.2">
      <c r="A37" s="20"/>
      <c r="B37" s="20" t="s">
        <v>214</v>
      </c>
      <c r="C37" s="20"/>
      <c r="D37" s="113" t="s">
        <v>215</v>
      </c>
      <c r="E37" s="141">
        <f>E38+E39+E40</f>
        <v>17041310</v>
      </c>
      <c r="F37" s="141">
        <f t="shared" ref="F37:P37" si="14">F38+F39+F40</f>
        <v>17041310</v>
      </c>
      <c r="G37" s="141">
        <f t="shared" si="14"/>
        <v>10922325</v>
      </c>
      <c r="H37" s="141">
        <f t="shared" si="14"/>
        <v>677240</v>
      </c>
      <c r="I37" s="141">
        <f t="shared" si="14"/>
        <v>0</v>
      </c>
      <c r="J37" s="141">
        <f t="shared" si="14"/>
        <v>347500</v>
      </c>
      <c r="K37" s="141">
        <f t="shared" si="14"/>
        <v>0</v>
      </c>
      <c r="L37" s="141">
        <f t="shared" si="14"/>
        <v>347500</v>
      </c>
      <c r="M37" s="141">
        <f t="shared" si="14"/>
        <v>270025</v>
      </c>
      <c r="N37" s="141">
        <f t="shared" si="14"/>
        <v>14170</v>
      </c>
      <c r="O37" s="141">
        <f t="shared" si="14"/>
        <v>0</v>
      </c>
      <c r="P37" s="141">
        <f t="shared" si="14"/>
        <v>17388810</v>
      </c>
      <c r="Q37" s="39"/>
    </row>
    <row r="38" spans="1:17" ht="64.900000000000006" customHeight="1" x14ac:dyDescent="0.3">
      <c r="A38" s="20" t="s">
        <v>103</v>
      </c>
      <c r="B38" s="20" t="s">
        <v>72</v>
      </c>
      <c r="C38" s="20" t="s">
        <v>33</v>
      </c>
      <c r="D38" s="21" t="s">
        <v>73</v>
      </c>
      <c r="E38" s="141">
        <f t="shared" si="2"/>
        <v>14668140</v>
      </c>
      <c r="F38" s="141">
        <v>14668140</v>
      </c>
      <c r="G38" s="141">
        <v>10922325</v>
      </c>
      <c r="H38" s="141">
        <v>677240</v>
      </c>
      <c r="I38" s="141">
        <v>0</v>
      </c>
      <c r="J38" s="141">
        <f t="shared" si="5"/>
        <v>347500</v>
      </c>
      <c r="K38" s="141">
        <v>0</v>
      </c>
      <c r="L38" s="141">
        <v>347500</v>
      </c>
      <c r="M38" s="141">
        <v>270025</v>
      </c>
      <c r="N38" s="141">
        <v>14170</v>
      </c>
      <c r="O38" s="141">
        <v>0</v>
      </c>
      <c r="P38" s="141">
        <f t="shared" si="3"/>
        <v>15015640</v>
      </c>
      <c r="Q38" s="94">
        <v>91204</v>
      </c>
    </row>
    <row r="39" spans="1:17" ht="79.150000000000006" customHeight="1" x14ac:dyDescent="0.3">
      <c r="A39" s="20" t="s">
        <v>104</v>
      </c>
      <c r="B39" s="20" t="s">
        <v>105</v>
      </c>
      <c r="C39" s="20" t="s">
        <v>32</v>
      </c>
      <c r="D39" s="21" t="s">
        <v>116</v>
      </c>
      <c r="E39" s="141">
        <f t="shared" si="2"/>
        <v>1622310</v>
      </c>
      <c r="F39" s="141">
        <v>1622310</v>
      </c>
      <c r="G39" s="141">
        <v>0</v>
      </c>
      <c r="H39" s="141">
        <v>0</v>
      </c>
      <c r="I39" s="141">
        <v>0</v>
      </c>
      <c r="J39" s="141">
        <f t="shared" si="5"/>
        <v>0</v>
      </c>
      <c r="K39" s="141">
        <v>0</v>
      </c>
      <c r="L39" s="141">
        <v>0</v>
      </c>
      <c r="M39" s="141">
        <v>0</v>
      </c>
      <c r="N39" s="141">
        <v>0</v>
      </c>
      <c r="O39" s="141">
        <v>0</v>
      </c>
      <c r="P39" s="141">
        <f t="shared" si="3"/>
        <v>1622310</v>
      </c>
      <c r="Q39" s="39"/>
    </row>
    <row r="40" spans="1:17" ht="36.6" customHeight="1" x14ac:dyDescent="0.3">
      <c r="A40" s="20" t="s">
        <v>117</v>
      </c>
      <c r="B40" s="55">
        <v>3242</v>
      </c>
      <c r="C40" s="55">
        <v>1090</v>
      </c>
      <c r="D40" s="21" t="s">
        <v>113</v>
      </c>
      <c r="E40" s="141">
        <f t="shared" si="2"/>
        <v>750860</v>
      </c>
      <c r="F40" s="141">
        <v>750860</v>
      </c>
      <c r="G40" s="141">
        <v>0</v>
      </c>
      <c r="H40" s="141">
        <v>0</v>
      </c>
      <c r="I40" s="141">
        <v>0</v>
      </c>
      <c r="J40" s="141">
        <f t="shared" si="5"/>
        <v>0</v>
      </c>
      <c r="K40" s="141">
        <v>0</v>
      </c>
      <c r="L40" s="141">
        <v>0</v>
      </c>
      <c r="M40" s="141">
        <v>0</v>
      </c>
      <c r="N40" s="141">
        <v>0</v>
      </c>
      <c r="O40" s="141">
        <v>0</v>
      </c>
      <c r="P40" s="141">
        <f t="shared" si="3"/>
        <v>750860</v>
      </c>
      <c r="Q40" s="94"/>
    </row>
    <row r="41" spans="1:17" ht="85.9" hidden="1" customHeight="1" x14ac:dyDescent="0.3">
      <c r="A41" s="20" t="s">
        <v>189</v>
      </c>
      <c r="B41" s="55">
        <v>6083</v>
      </c>
      <c r="C41" s="20" t="s">
        <v>137</v>
      </c>
      <c r="D41" s="21" t="s">
        <v>190</v>
      </c>
      <c r="E41" s="141">
        <f t="shared" ref="E41" si="15">F41+I41</f>
        <v>0</v>
      </c>
      <c r="F41" s="141">
        <v>0</v>
      </c>
      <c r="G41" s="141">
        <v>0</v>
      </c>
      <c r="H41" s="141">
        <v>0</v>
      </c>
      <c r="I41" s="141">
        <v>0</v>
      </c>
      <c r="J41" s="141">
        <f t="shared" ref="J41" si="16">L41+O41</f>
        <v>0</v>
      </c>
      <c r="K41" s="141"/>
      <c r="L41" s="141">
        <v>0</v>
      </c>
      <c r="M41" s="141">
        <v>0</v>
      </c>
      <c r="N41" s="141">
        <v>0</v>
      </c>
      <c r="O41" s="141">
        <f>K41</f>
        <v>0</v>
      </c>
      <c r="P41" s="141">
        <f t="shared" ref="P41" si="17">E41+J41</f>
        <v>0</v>
      </c>
      <c r="Q41" s="94"/>
    </row>
    <row r="42" spans="1:17" ht="37.15" customHeight="1" x14ac:dyDescent="0.3">
      <c r="A42" s="20" t="s">
        <v>149</v>
      </c>
      <c r="B42" s="55"/>
      <c r="C42" s="55"/>
      <c r="D42" s="21" t="s">
        <v>150</v>
      </c>
      <c r="E42" s="141">
        <f>E43</f>
        <v>3000</v>
      </c>
      <c r="F42" s="141">
        <f t="shared" ref="F42:O42" si="18">F43</f>
        <v>0</v>
      </c>
      <c r="G42" s="141">
        <f t="shared" si="18"/>
        <v>0</v>
      </c>
      <c r="H42" s="141">
        <f t="shared" si="18"/>
        <v>0</v>
      </c>
      <c r="I42" s="141">
        <f t="shared" si="18"/>
        <v>0</v>
      </c>
      <c r="J42" s="141">
        <f t="shared" si="18"/>
        <v>0</v>
      </c>
      <c r="K42" s="141">
        <f t="shared" si="18"/>
        <v>0</v>
      </c>
      <c r="L42" s="141">
        <f t="shared" si="18"/>
        <v>0</v>
      </c>
      <c r="M42" s="141">
        <f t="shared" si="18"/>
        <v>0</v>
      </c>
      <c r="N42" s="141">
        <f t="shared" si="18"/>
        <v>0</v>
      </c>
      <c r="O42" s="141">
        <f t="shared" si="18"/>
        <v>0</v>
      </c>
      <c r="P42" s="141">
        <f t="shared" si="3"/>
        <v>3000</v>
      </c>
      <c r="Q42" s="94"/>
    </row>
    <row r="43" spans="1:17" ht="37.15" customHeight="1" x14ac:dyDescent="0.3">
      <c r="A43" s="20" t="s">
        <v>151</v>
      </c>
      <c r="B43" s="55"/>
      <c r="C43" s="55"/>
      <c r="D43" s="21" t="s">
        <v>150</v>
      </c>
      <c r="E43" s="141">
        <f>E45</f>
        <v>3000</v>
      </c>
      <c r="F43" s="141">
        <f t="shared" ref="F43:O43" si="19">F45</f>
        <v>0</v>
      </c>
      <c r="G43" s="141">
        <f t="shared" si="19"/>
        <v>0</v>
      </c>
      <c r="H43" s="141">
        <f t="shared" si="19"/>
        <v>0</v>
      </c>
      <c r="I43" s="141">
        <f t="shared" si="19"/>
        <v>0</v>
      </c>
      <c r="J43" s="141">
        <f t="shared" si="19"/>
        <v>0</v>
      </c>
      <c r="K43" s="141">
        <f t="shared" si="19"/>
        <v>0</v>
      </c>
      <c r="L43" s="141">
        <f t="shared" si="19"/>
        <v>0</v>
      </c>
      <c r="M43" s="141">
        <f t="shared" si="19"/>
        <v>0</v>
      </c>
      <c r="N43" s="141">
        <f t="shared" si="19"/>
        <v>0</v>
      </c>
      <c r="O43" s="141">
        <f t="shared" si="19"/>
        <v>0</v>
      </c>
      <c r="P43" s="141">
        <f t="shared" si="3"/>
        <v>3000</v>
      </c>
      <c r="Q43" s="94"/>
    </row>
    <row r="44" spans="1:17" ht="37.15" customHeight="1" x14ac:dyDescent="0.3">
      <c r="A44" s="20"/>
      <c r="B44" s="55">
        <v>8700</v>
      </c>
      <c r="C44" s="55"/>
      <c r="D44" s="21" t="s">
        <v>220</v>
      </c>
      <c r="E44" s="141">
        <f>E45</f>
        <v>3000</v>
      </c>
      <c r="F44" s="141">
        <f t="shared" ref="F44:P44" si="20">F45</f>
        <v>0</v>
      </c>
      <c r="G44" s="141">
        <f t="shared" si="20"/>
        <v>0</v>
      </c>
      <c r="H44" s="141">
        <f t="shared" si="20"/>
        <v>0</v>
      </c>
      <c r="I44" s="141">
        <f t="shared" si="20"/>
        <v>0</v>
      </c>
      <c r="J44" s="141">
        <f t="shared" si="20"/>
        <v>0</v>
      </c>
      <c r="K44" s="141">
        <f t="shared" si="20"/>
        <v>0</v>
      </c>
      <c r="L44" s="141">
        <f t="shared" si="20"/>
        <v>0</v>
      </c>
      <c r="M44" s="141">
        <f t="shared" si="20"/>
        <v>0</v>
      </c>
      <c r="N44" s="141">
        <f t="shared" si="20"/>
        <v>0</v>
      </c>
      <c r="O44" s="141">
        <f t="shared" si="20"/>
        <v>0</v>
      </c>
      <c r="P44" s="141">
        <f t="shared" si="20"/>
        <v>3000</v>
      </c>
      <c r="Q44" s="94"/>
    </row>
    <row r="45" spans="1:17" ht="37.15" customHeight="1" x14ac:dyDescent="0.3">
      <c r="A45" s="20" t="s">
        <v>183</v>
      </c>
      <c r="B45" s="55">
        <v>8710</v>
      </c>
      <c r="C45" s="20" t="s">
        <v>152</v>
      </c>
      <c r="D45" s="21" t="s">
        <v>184</v>
      </c>
      <c r="E45" s="141">
        <v>3000</v>
      </c>
      <c r="F45" s="141">
        <v>0</v>
      </c>
      <c r="G45" s="141">
        <v>0</v>
      </c>
      <c r="H45" s="141">
        <v>0</v>
      </c>
      <c r="I45" s="141">
        <v>0</v>
      </c>
      <c r="J45" s="141">
        <v>0</v>
      </c>
      <c r="K45" s="141">
        <v>0</v>
      </c>
      <c r="L45" s="141">
        <v>0</v>
      </c>
      <c r="M45" s="141">
        <v>0</v>
      </c>
      <c r="N45" s="141">
        <v>0</v>
      </c>
      <c r="O45" s="141">
        <v>0</v>
      </c>
      <c r="P45" s="141">
        <f t="shared" si="3"/>
        <v>3000</v>
      </c>
      <c r="Q45" s="94"/>
    </row>
    <row r="46" spans="1:17" ht="37.15" customHeight="1" x14ac:dyDescent="0.3">
      <c r="A46" s="20"/>
      <c r="B46" s="92"/>
      <c r="C46" s="20"/>
      <c r="D46" s="43" t="s">
        <v>131</v>
      </c>
      <c r="E46" s="141">
        <f>E14+E35+E42</f>
        <v>66771310</v>
      </c>
      <c r="F46" s="141">
        <f>F14+F35</f>
        <v>66768310</v>
      </c>
      <c r="G46" s="141">
        <f>G14+G35</f>
        <v>40707300</v>
      </c>
      <c r="H46" s="141">
        <f>H14+H35</f>
        <v>1972125</v>
      </c>
      <c r="I46" s="141">
        <f>I14+I35</f>
        <v>0</v>
      </c>
      <c r="J46" s="141">
        <f t="shared" si="5"/>
        <v>2225045</v>
      </c>
      <c r="K46" s="141">
        <f>K14+K35</f>
        <v>1869295</v>
      </c>
      <c r="L46" s="141">
        <f>L14+L35</f>
        <v>355750</v>
      </c>
      <c r="M46" s="141">
        <f>M14+M35</f>
        <v>270025</v>
      </c>
      <c r="N46" s="141">
        <f>N14+N35</f>
        <v>14170</v>
      </c>
      <c r="O46" s="141">
        <f>O14+O35</f>
        <v>1869295</v>
      </c>
      <c r="P46" s="141">
        <f t="shared" si="3"/>
        <v>68996355</v>
      </c>
      <c r="Q46" s="39"/>
    </row>
    <row r="47" spans="1:17" x14ac:dyDescent="0.3">
      <c r="A47" s="87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</row>
    <row r="49" spans="1:9" ht="19.149999999999999" customHeight="1" x14ac:dyDescent="0.3"/>
    <row r="50" spans="1:9" s="171" customFormat="1" ht="80.45" customHeight="1" x14ac:dyDescent="0.35">
      <c r="I50" s="172"/>
    </row>
    <row r="51" spans="1:9" x14ac:dyDescent="0.3">
      <c r="A51" s="87"/>
    </row>
    <row r="52" spans="1:9" x14ac:dyDescent="0.3">
      <c r="A52" s="87"/>
    </row>
    <row r="53" spans="1:9" x14ac:dyDescent="0.3">
      <c r="A53" s="87"/>
    </row>
    <row r="54" spans="1:9" x14ac:dyDescent="0.3">
      <c r="A54" s="87"/>
    </row>
    <row r="55" spans="1:9" x14ac:dyDescent="0.3">
      <c r="A55" s="87"/>
    </row>
    <row r="56" spans="1:9" x14ac:dyDescent="0.3">
      <c r="A56" s="87"/>
    </row>
    <row r="57" spans="1:9" x14ac:dyDescent="0.3">
      <c r="A57" s="87"/>
    </row>
    <row r="58" spans="1:9" x14ac:dyDescent="0.3">
      <c r="A58" s="87"/>
    </row>
    <row r="59" spans="1:9" x14ac:dyDescent="0.3">
      <c r="A59" s="87"/>
    </row>
    <row r="60" spans="1:9" x14ac:dyDescent="0.3">
      <c r="A60" s="87"/>
    </row>
    <row r="61" spans="1:9" x14ac:dyDescent="0.3">
      <c r="A61" s="87"/>
    </row>
    <row r="62" spans="1:9" x14ac:dyDescent="0.3">
      <c r="A62" s="87"/>
    </row>
    <row r="63" spans="1:9" x14ac:dyDescent="0.3">
      <c r="A63" s="87"/>
    </row>
    <row r="64" spans="1:9" x14ac:dyDescent="0.3">
      <c r="A64" s="87"/>
    </row>
    <row r="65" spans="1:1" x14ac:dyDescent="0.3">
      <c r="A65" s="87"/>
    </row>
    <row r="66" spans="1:1" x14ac:dyDescent="0.3">
      <c r="A66" s="87"/>
    </row>
    <row r="67" spans="1:1" x14ac:dyDescent="0.3">
      <c r="A67" s="87"/>
    </row>
    <row r="68" spans="1:1" x14ac:dyDescent="0.3">
      <c r="A68" s="87"/>
    </row>
    <row r="69" spans="1:1" x14ac:dyDescent="0.3">
      <c r="A69" s="87"/>
    </row>
    <row r="70" spans="1:1" x14ac:dyDescent="0.3">
      <c r="A70" s="87"/>
    </row>
    <row r="71" spans="1:1" x14ac:dyDescent="0.3">
      <c r="A71" s="87"/>
    </row>
    <row r="72" spans="1:1" x14ac:dyDescent="0.3">
      <c r="A72" s="87"/>
    </row>
    <row r="73" spans="1:1" x14ac:dyDescent="0.3">
      <c r="A73" s="87"/>
    </row>
    <row r="74" spans="1:1" x14ac:dyDescent="0.3">
      <c r="A74" s="87"/>
    </row>
    <row r="75" spans="1:1" x14ac:dyDescent="0.3">
      <c r="A75" s="87"/>
    </row>
    <row r="76" spans="1:1" x14ac:dyDescent="0.3">
      <c r="A76" s="87"/>
    </row>
    <row r="77" spans="1:1" x14ac:dyDescent="0.3">
      <c r="A77" s="87"/>
    </row>
    <row r="78" spans="1:1" x14ac:dyDescent="0.3">
      <c r="A78" s="87"/>
    </row>
    <row r="79" spans="1:1" x14ac:dyDescent="0.3">
      <c r="A79" s="87"/>
    </row>
    <row r="80" spans="1:1" x14ac:dyDescent="0.3">
      <c r="A80" s="87"/>
    </row>
    <row r="81" spans="1:1" x14ac:dyDescent="0.3">
      <c r="A81" s="87"/>
    </row>
    <row r="82" spans="1:1" x14ac:dyDescent="0.3">
      <c r="A82" s="87"/>
    </row>
    <row r="83" spans="1:1" x14ac:dyDescent="0.3">
      <c r="A83" s="87"/>
    </row>
    <row r="84" spans="1:1" x14ac:dyDescent="0.3">
      <c r="A84" s="87"/>
    </row>
    <row r="85" spans="1:1" x14ac:dyDescent="0.3">
      <c r="A85" s="87"/>
    </row>
    <row r="86" spans="1:1" x14ac:dyDescent="0.3">
      <c r="A86" s="87"/>
    </row>
    <row r="87" spans="1:1" x14ac:dyDescent="0.3">
      <c r="A87" s="87"/>
    </row>
    <row r="88" spans="1:1" x14ac:dyDescent="0.3">
      <c r="A88" s="87"/>
    </row>
    <row r="89" spans="1:1" x14ac:dyDescent="0.3">
      <c r="A89" s="87"/>
    </row>
    <row r="90" spans="1:1" x14ac:dyDescent="0.3">
      <c r="A90" s="87"/>
    </row>
    <row r="91" spans="1:1" x14ac:dyDescent="0.3">
      <c r="A91" s="87"/>
    </row>
    <row r="92" spans="1:1" x14ac:dyDescent="0.3">
      <c r="A92" s="87"/>
    </row>
    <row r="93" spans="1:1" x14ac:dyDescent="0.3">
      <c r="A93" s="87"/>
    </row>
    <row r="94" spans="1:1" x14ac:dyDescent="0.3">
      <c r="A94" s="87"/>
    </row>
    <row r="95" spans="1:1" x14ac:dyDescent="0.3">
      <c r="A95" s="87"/>
    </row>
    <row r="96" spans="1:1" x14ac:dyDescent="0.3">
      <c r="A96" s="87"/>
    </row>
    <row r="97" spans="1:1" x14ac:dyDescent="0.3">
      <c r="A97" s="87"/>
    </row>
    <row r="98" spans="1:1" x14ac:dyDescent="0.3">
      <c r="A98" s="87"/>
    </row>
    <row r="99" spans="1:1" x14ac:dyDescent="0.3">
      <c r="A99" s="87"/>
    </row>
    <row r="100" spans="1:1" x14ac:dyDescent="0.3">
      <c r="A100" s="87"/>
    </row>
    <row r="101" spans="1:1" x14ac:dyDescent="0.3">
      <c r="A101" s="87"/>
    </row>
    <row r="102" spans="1:1" x14ac:dyDescent="0.3">
      <c r="A102" s="87"/>
    </row>
    <row r="103" spans="1:1" x14ac:dyDescent="0.3">
      <c r="A103" s="87"/>
    </row>
    <row r="104" spans="1:1" x14ac:dyDescent="0.3">
      <c r="A104" s="87"/>
    </row>
    <row r="105" spans="1:1" x14ac:dyDescent="0.3">
      <c r="A105" s="87"/>
    </row>
    <row r="106" spans="1:1" x14ac:dyDescent="0.3">
      <c r="A106" s="87"/>
    </row>
    <row r="107" spans="1:1" x14ac:dyDescent="0.3">
      <c r="A107" s="87"/>
    </row>
    <row r="108" spans="1:1" x14ac:dyDescent="0.3">
      <c r="A108" s="87"/>
    </row>
    <row r="109" spans="1:1" x14ac:dyDescent="0.3">
      <c r="A109" s="87"/>
    </row>
    <row r="110" spans="1:1" x14ac:dyDescent="0.3">
      <c r="A110" s="87"/>
    </row>
    <row r="111" spans="1:1" x14ac:dyDescent="0.3">
      <c r="A111" s="87"/>
    </row>
    <row r="112" spans="1:1" x14ac:dyDescent="0.3">
      <c r="A112" s="87"/>
    </row>
    <row r="113" spans="1:1" x14ac:dyDescent="0.3">
      <c r="A113" s="87"/>
    </row>
    <row r="114" spans="1:1" x14ac:dyDescent="0.3">
      <c r="A114" s="87"/>
    </row>
    <row r="115" spans="1:1" x14ac:dyDescent="0.3">
      <c r="A115" s="87"/>
    </row>
    <row r="116" spans="1:1" x14ac:dyDescent="0.3">
      <c r="A116" s="87"/>
    </row>
    <row r="117" spans="1:1" x14ac:dyDescent="0.3">
      <c r="A117" s="87"/>
    </row>
    <row r="118" spans="1:1" x14ac:dyDescent="0.3">
      <c r="A118" s="87"/>
    </row>
    <row r="119" spans="1:1" x14ac:dyDescent="0.3">
      <c r="A119" s="87"/>
    </row>
    <row r="120" spans="1:1" x14ac:dyDescent="0.3">
      <c r="A120" s="87"/>
    </row>
    <row r="121" spans="1:1" x14ac:dyDescent="0.3">
      <c r="A121" s="87"/>
    </row>
    <row r="122" spans="1:1" x14ac:dyDescent="0.3">
      <c r="A122" s="87"/>
    </row>
    <row r="123" spans="1:1" x14ac:dyDescent="0.3">
      <c r="A123" s="87"/>
    </row>
    <row r="124" spans="1:1" x14ac:dyDescent="0.3">
      <c r="A124" s="87"/>
    </row>
    <row r="125" spans="1:1" x14ac:dyDescent="0.3">
      <c r="A125" s="87"/>
    </row>
    <row r="126" spans="1:1" x14ac:dyDescent="0.3">
      <c r="A126" s="87"/>
    </row>
    <row r="127" spans="1:1" x14ac:dyDescent="0.3">
      <c r="A127" s="87"/>
    </row>
    <row r="128" spans="1:1" x14ac:dyDescent="0.3">
      <c r="A128" s="87"/>
    </row>
    <row r="129" spans="1:1" x14ac:dyDescent="0.3">
      <c r="A129" s="87"/>
    </row>
    <row r="130" spans="1:1" x14ac:dyDescent="0.3">
      <c r="A130" s="87"/>
    </row>
    <row r="131" spans="1:1" x14ac:dyDescent="0.3">
      <c r="A131" s="87"/>
    </row>
    <row r="132" spans="1:1" x14ac:dyDescent="0.3">
      <c r="A132" s="87"/>
    </row>
    <row r="133" spans="1:1" x14ac:dyDescent="0.3">
      <c r="A133" s="87"/>
    </row>
    <row r="134" spans="1:1" x14ac:dyDescent="0.3">
      <c r="A134" s="87"/>
    </row>
    <row r="135" spans="1:1" x14ac:dyDescent="0.3">
      <c r="A135" s="87"/>
    </row>
    <row r="136" spans="1:1" x14ac:dyDescent="0.3">
      <c r="A136" s="87"/>
    </row>
    <row r="137" spans="1:1" x14ac:dyDescent="0.3">
      <c r="A137" s="87"/>
    </row>
    <row r="138" spans="1:1" x14ac:dyDescent="0.3">
      <c r="A138" s="87"/>
    </row>
    <row r="139" spans="1:1" x14ac:dyDescent="0.3">
      <c r="A139" s="87"/>
    </row>
    <row r="140" spans="1:1" x14ac:dyDescent="0.3">
      <c r="A140" s="87"/>
    </row>
    <row r="141" spans="1:1" x14ac:dyDescent="0.3">
      <c r="A141" s="87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r:id="rId1"/>
  <headerFooter differentFirst="1" alignWithMargins="0">
    <oddHeader xml:space="preserve">&amp;C&amp;"Times New Roman,обычный"&amp;18 2
</oddHeader>
  </headerFooter>
  <rowBreaks count="1" manualBreakCount="1">
    <brk id="38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view="pageBreakPreview" zoomScale="60" zoomScaleNormal="100" workbookViewId="0">
      <selection activeCell="D4" sqref="D4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19.899999999999999" customHeight="1" x14ac:dyDescent="0.35">
      <c r="D1" s="160" t="s">
        <v>200</v>
      </c>
      <c r="E1" s="62"/>
      <c r="F1" s="62"/>
    </row>
    <row r="2" spans="1:10" ht="19.899999999999999" customHeight="1" x14ac:dyDescent="0.35">
      <c r="D2" s="161" t="s">
        <v>225</v>
      </c>
      <c r="E2" s="62"/>
      <c r="F2" s="62"/>
    </row>
    <row r="3" spans="1:10" ht="19.899999999999999" customHeight="1" x14ac:dyDescent="0.35">
      <c r="D3" s="162" t="s">
        <v>160</v>
      </c>
      <c r="E3" s="64"/>
      <c r="F3" s="64"/>
    </row>
    <row r="4" spans="1:10" ht="19.899999999999999" customHeight="1" x14ac:dyDescent="0.35">
      <c r="D4" s="160"/>
      <c r="E4" s="62"/>
      <c r="F4" s="62"/>
    </row>
    <row r="7" spans="1:10" ht="41.45" customHeight="1" x14ac:dyDescent="0.3">
      <c r="A7" s="188" t="s">
        <v>201</v>
      </c>
      <c r="B7" s="188"/>
      <c r="C7" s="188"/>
      <c r="D7" s="188"/>
      <c r="E7" s="150"/>
      <c r="F7" s="150"/>
      <c r="G7" s="150"/>
      <c r="H7" s="150"/>
      <c r="I7" s="150"/>
      <c r="J7" s="150"/>
    </row>
    <row r="8" spans="1:10" ht="18.75" x14ac:dyDescent="0.3">
      <c r="A8" s="159" t="s">
        <v>159</v>
      </c>
      <c r="B8" s="159"/>
      <c r="C8" s="149"/>
      <c r="D8" s="150"/>
      <c r="E8" s="150"/>
      <c r="F8" s="150"/>
      <c r="G8" s="150"/>
      <c r="H8" s="150"/>
      <c r="I8" s="150"/>
      <c r="J8" s="150"/>
    </row>
    <row r="9" spans="1:10" ht="18.75" x14ac:dyDescent="0.3">
      <c r="A9" s="169" t="s">
        <v>161</v>
      </c>
      <c r="B9" s="163"/>
      <c r="C9" s="146"/>
      <c r="D9" s="150"/>
      <c r="E9" s="150"/>
      <c r="F9" s="150"/>
      <c r="G9" s="150"/>
      <c r="H9" s="150"/>
      <c r="I9" s="150"/>
      <c r="J9" s="150"/>
    </row>
    <row r="10" spans="1:10" ht="33" customHeight="1" x14ac:dyDescent="0.3">
      <c r="A10" s="196" t="s">
        <v>162</v>
      </c>
      <c r="B10" s="196"/>
      <c r="C10" s="197"/>
      <c r="D10" s="197"/>
      <c r="E10" s="150"/>
      <c r="F10" s="150"/>
      <c r="G10" s="150"/>
      <c r="H10" s="150"/>
      <c r="I10" s="150"/>
      <c r="J10" s="150"/>
    </row>
    <row r="11" spans="1:10" ht="18.75" x14ac:dyDescent="0.3">
      <c r="A11" s="150"/>
      <c r="B11" s="150"/>
      <c r="C11" s="150"/>
      <c r="D11" s="151" t="s">
        <v>19</v>
      </c>
      <c r="E11" s="150"/>
      <c r="F11" s="150"/>
      <c r="G11" s="150"/>
      <c r="H11" s="150"/>
      <c r="I11" s="150"/>
      <c r="J11" s="150"/>
    </row>
    <row r="12" spans="1:10" ht="51" customHeight="1" x14ac:dyDescent="0.3">
      <c r="A12" s="164" t="s">
        <v>171</v>
      </c>
      <c r="B12" s="201" t="s">
        <v>163</v>
      </c>
      <c r="C12" s="202"/>
      <c r="D12" s="164" t="s">
        <v>124</v>
      </c>
      <c r="E12" s="150"/>
      <c r="F12" s="150"/>
      <c r="G12" s="150"/>
      <c r="H12" s="150"/>
      <c r="I12" s="150"/>
      <c r="J12" s="150"/>
    </row>
    <row r="13" spans="1:10" ht="28.15" customHeight="1" x14ac:dyDescent="0.3">
      <c r="A13" s="198" t="s">
        <v>164</v>
      </c>
      <c r="B13" s="199"/>
      <c r="C13" s="199"/>
      <c r="D13" s="200"/>
      <c r="E13" s="150"/>
      <c r="F13" s="150"/>
      <c r="G13" s="150"/>
      <c r="H13" s="150"/>
      <c r="I13" s="150"/>
      <c r="J13" s="150"/>
    </row>
    <row r="14" spans="1:10" ht="28.15" customHeight="1" x14ac:dyDescent="0.3">
      <c r="A14" s="152">
        <v>41040400</v>
      </c>
      <c r="B14" s="191" t="s">
        <v>108</v>
      </c>
      <c r="C14" s="192"/>
      <c r="D14" s="165">
        <v>33403720</v>
      </c>
      <c r="E14" s="150"/>
      <c r="F14" s="150"/>
      <c r="G14" s="150"/>
      <c r="H14" s="150"/>
      <c r="I14" s="150"/>
      <c r="J14" s="150"/>
    </row>
    <row r="15" spans="1:10" ht="28.15" customHeight="1" x14ac:dyDescent="0.3">
      <c r="A15" s="153" t="s">
        <v>204</v>
      </c>
      <c r="B15" s="193" t="s">
        <v>173</v>
      </c>
      <c r="C15" s="194"/>
      <c r="D15" s="166">
        <f>D14</f>
        <v>33403720</v>
      </c>
      <c r="E15" s="150"/>
      <c r="F15" s="150"/>
      <c r="G15" s="150"/>
      <c r="H15" s="150"/>
      <c r="I15" s="150"/>
      <c r="J15" s="150"/>
    </row>
    <row r="16" spans="1:10" ht="99.6" hidden="1" customHeight="1" x14ac:dyDescent="0.3">
      <c r="A16" s="153" t="s">
        <v>193</v>
      </c>
      <c r="B16" s="203" t="s">
        <v>188</v>
      </c>
      <c r="C16" s="204"/>
      <c r="D16" s="165"/>
      <c r="E16" s="150"/>
      <c r="F16" s="150"/>
      <c r="G16" s="150"/>
      <c r="H16" s="150"/>
      <c r="I16" s="150"/>
      <c r="J16" s="150"/>
    </row>
    <row r="17" spans="1:10" ht="28.15" hidden="1" customHeight="1" x14ac:dyDescent="0.3">
      <c r="A17" s="153" t="s">
        <v>172</v>
      </c>
      <c r="B17" s="193" t="s">
        <v>173</v>
      </c>
      <c r="C17" s="194"/>
      <c r="D17" s="166">
        <f>D16</f>
        <v>0</v>
      </c>
      <c r="E17" s="150"/>
      <c r="F17" s="150"/>
      <c r="G17" s="150"/>
      <c r="H17" s="150"/>
      <c r="I17" s="150"/>
      <c r="J17" s="150"/>
    </row>
    <row r="18" spans="1:10" ht="28.9" customHeight="1" x14ac:dyDescent="0.3">
      <c r="A18" s="152">
        <v>41053900</v>
      </c>
      <c r="B18" s="191" t="s">
        <v>191</v>
      </c>
      <c r="C18" s="192"/>
      <c r="D18" s="165">
        <f>D19+D20</f>
        <v>1693490</v>
      </c>
      <c r="E18" s="150"/>
      <c r="F18" s="150"/>
      <c r="G18" s="150"/>
      <c r="H18" s="150"/>
      <c r="I18" s="150"/>
      <c r="J18" s="150"/>
    </row>
    <row r="19" spans="1:10" ht="41.45" customHeight="1" x14ac:dyDescent="0.3">
      <c r="A19" s="175"/>
      <c r="B19" s="191" t="s">
        <v>203</v>
      </c>
      <c r="C19" s="192"/>
      <c r="D19" s="165">
        <v>1693490</v>
      </c>
      <c r="E19" s="150"/>
      <c r="F19" s="150"/>
      <c r="G19" s="150"/>
      <c r="H19" s="150"/>
      <c r="I19" s="150"/>
      <c r="J19" s="150"/>
    </row>
    <row r="20" spans="1:10" ht="27.6" hidden="1" customHeight="1" x14ac:dyDescent="0.3">
      <c r="A20" s="175"/>
      <c r="B20" s="191" t="s">
        <v>192</v>
      </c>
      <c r="C20" s="192"/>
      <c r="D20" s="165"/>
      <c r="E20" s="150"/>
      <c r="F20" s="150"/>
      <c r="G20" s="150"/>
      <c r="H20" s="150"/>
      <c r="I20" s="150"/>
      <c r="J20" s="150"/>
    </row>
    <row r="21" spans="1:10" ht="28.15" customHeight="1" x14ac:dyDescent="0.3">
      <c r="A21" s="153" t="s">
        <v>204</v>
      </c>
      <c r="B21" s="193" t="s">
        <v>173</v>
      </c>
      <c r="C21" s="194"/>
      <c r="D21" s="166">
        <f>D18</f>
        <v>1693490</v>
      </c>
      <c r="E21" s="150"/>
      <c r="F21" s="150"/>
      <c r="G21" s="150"/>
      <c r="H21" s="150"/>
      <c r="I21" s="150"/>
      <c r="J21" s="150"/>
    </row>
    <row r="22" spans="1:10" ht="28.15" customHeight="1" x14ac:dyDescent="0.3">
      <c r="A22" s="198" t="s">
        <v>174</v>
      </c>
      <c r="B22" s="199"/>
      <c r="C22" s="199"/>
      <c r="D22" s="200"/>
      <c r="E22" s="150"/>
      <c r="F22" s="150"/>
      <c r="G22" s="150"/>
      <c r="H22" s="150"/>
      <c r="I22" s="150"/>
      <c r="J22" s="150"/>
    </row>
    <row r="23" spans="1:10" ht="28.9" customHeight="1" x14ac:dyDescent="0.3">
      <c r="A23" s="152">
        <v>41053900</v>
      </c>
      <c r="B23" s="191" t="s">
        <v>191</v>
      </c>
      <c r="C23" s="192"/>
      <c r="D23" s="165">
        <f>D24</f>
        <v>1869295</v>
      </c>
      <c r="E23" s="150"/>
      <c r="F23" s="150"/>
      <c r="G23" s="150"/>
      <c r="H23" s="150"/>
      <c r="I23" s="150"/>
      <c r="J23" s="150"/>
    </row>
    <row r="24" spans="1:10" ht="41.45" customHeight="1" x14ac:dyDescent="0.3">
      <c r="A24" s="176"/>
      <c r="B24" s="191" t="s">
        <v>203</v>
      </c>
      <c r="C24" s="192"/>
      <c r="D24" s="165">
        <v>1869295</v>
      </c>
      <c r="E24" s="150"/>
      <c r="F24" s="150"/>
      <c r="G24" s="150"/>
      <c r="H24" s="150"/>
      <c r="I24" s="150"/>
      <c r="J24" s="150"/>
    </row>
    <row r="25" spans="1:10" ht="28.15" customHeight="1" x14ac:dyDescent="0.3">
      <c r="A25" s="153" t="s">
        <v>204</v>
      </c>
      <c r="B25" s="193" t="s">
        <v>173</v>
      </c>
      <c r="C25" s="194"/>
      <c r="D25" s="166">
        <f>D23</f>
        <v>1869295</v>
      </c>
      <c r="E25" s="150"/>
      <c r="F25" s="150"/>
      <c r="G25" s="150"/>
      <c r="H25" s="150"/>
      <c r="I25" s="150"/>
      <c r="J25" s="150"/>
    </row>
    <row r="26" spans="1:10" ht="28.15" customHeight="1" x14ac:dyDescent="0.3">
      <c r="A26" s="153"/>
      <c r="B26" s="193" t="s">
        <v>169</v>
      </c>
      <c r="C26" s="194"/>
      <c r="D26" s="165">
        <f>D27+D28</f>
        <v>36966505</v>
      </c>
      <c r="E26" s="150"/>
      <c r="F26" s="150"/>
      <c r="G26" s="150"/>
      <c r="H26" s="150"/>
      <c r="I26" s="150"/>
      <c r="J26" s="150"/>
    </row>
    <row r="27" spans="1:10" ht="28.15" customHeight="1" x14ac:dyDescent="0.3">
      <c r="A27" s="153"/>
      <c r="B27" s="191" t="s">
        <v>165</v>
      </c>
      <c r="C27" s="192"/>
      <c r="D27" s="165">
        <f>D14+D16+D18</f>
        <v>35097210</v>
      </c>
      <c r="E27" s="150"/>
      <c r="F27" s="150"/>
      <c r="G27" s="150"/>
      <c r="H27" s="150"/>
      <c r="I27" s="150"/>
      <c r="J27" s="150"/>
    </row>
    <row r="28" spans="1:10" ht="28.15" customHeight="1" x14ac:dyDescent="0.3">
      <c r="A28" s="153"/>
      <c r="B28" s="191" t="s">
        <v>170</v>
      </c>
      <c r="C28" s="192"/>
      <c r="D28" s="165">
        <f>D23</f>
        <v>1869295</v>
      </c>
      <c r="E28" s="150"/>
      <c r="F28" s="150"/>
      <c r="G28" s="150"/>
      <c r="H28" s="150"/>
      <c r="I28" s="150"/>
      <c r="J28" s="150"/>
    </row>
    <row r="29" spans="1:10" ht="36.6" customHeight="1" x14ac:dyDescent="0.3">
      <c r="A29" s="205" t="s">
        <v>166</v>
      </c>
      <c r="B29" s="205"/>
      <c r="C29" s="205"/>
      <c r="D29" s="205"/>
      <c r="E29" s="150"/>
      <c r="F29" s="150"/>
      <c r="G29" s="150"/>
      <c r="H29" s="150"/>
      <c r="I29" s="150"/>
      <c r="J29" s="150"/>
    </row>
    <row r="30" spans="1:10" ht="17.45" customHeight="1" x14ac:dyDescent="0.3">
      <c r="A30" s="168"/>
      <c r="B30" s="167"/>
      <c r="C30" s="167"/>
      <c r="D30" s="170" t="s">
        <v>19</v>
      </c>
      <c r="E30" s="150"/>
      <c r="F30" s="150"/>
      <c r="G30" s="150"/>
      <c r="H30" s="150"/>
      <c r="I30" s="150"/>
      <c r="J30" s="150"/>
    </row>
    <row r="31" spans="1:10" ht="67.150000000000006" customHeight="1" x14ac:dyDescent="0.3">
      <c r="A31" s="164" t="s">
        <v>176</v>
      </c>
      <c r="B31" s="164" t="s">
        <v>146</v>
      </c>
      <c r="C31" s="164" t="s">
        <v>167</v>
      </c>
      <c r="D31" s="164" t="s">
        <v>124</v>
      </c>
      <c r="E31" s="150"/>
      <c r="F31" s="150"/>
      <c r="G31" s="150"/>
      <c r="H31" s="150"/>
      <c r="I31" s="150"/>
      <c r="J31" s="150"/>
    </row>
    <row r="32" spans="1:10" ht="18" customHeight="1" x14ac:dyDescent="0.3">
      <c r="A32" s="195" t="s">
        <v>168</v>
      </c>
      <c r="B32" s="195"/>
      <c r="C32" s="195"/>
      <c r="D32" s="195"/>
      <c r="E32" s="150"/>
      <c r="F32" s="150"/>
      <c r="G32" s="150"/>
      <c r="H32" s="150"/>
      <c r="I32" s="150"/>
      <c r="J32" s="150"/>
    </row>
    <row r="33" spans="1:10" ht="21" customHeight="1" x14ac:dyDescent="0.3">
      <c r="A33" s="158"/>
      <c r="B33" s="158"/>
      <c r="C33" s="155"/>
      <c r="D33" s="155"/>
      <c r="E33" s="150"/>
      <c r="F33" s="150"/>
      <c r="G33" s="150"/>
      <c r="H33" s="150"/>
      <c r="I33" s="150"/>
      <c r="J33" s="150"/>
    </row>
    <row r="34" spans="1:10" ht="18" customHeight="1" x14ac:dyDescent="0.3">
      <c r="A34" s="195" t="s">
        <v>175</v>
      </c>
      <c r="B34" s="195"/>
      <c r="C34" s="195"/>
      <c r="D34" s="195"/>
      <c r="E34" s="150"/>
      <c r="F34" s="150"/>
      <c r="G34" s="150"/>
      <c r="H34" s="150"/>
      <c r="I34" s="150"/>
      <c r="J34" s="150"/>
    </row>
    <row r="35" spans="1:10" ht="18" customHeight="1" x14ac:dyDescent="0.3">
      <c r="A35" s="152"/>
      <c r="B35" s="152"/>
      <c r="C35" s="152"/>
      <c r="D35" s="154"/>
      <c r="E35" s="150"/>
      <c r="F35" s="150"/>
      <c r="G35" s="150"/>
      <c r="H35" s="150"/>
      <c r="I35" s="150"/>
      <c r="J35" s="150"/>
    </row>
    <row r="36" spans="1:10" ht="28.15" customHeight="1" x14ac:dyDescent="0.3">
      <c r="A36" s="153"/>
      <c r="B36" s="153"/>
      <c r="C36" s="157" t="s">
        <v>169</v>
      </c>
      <c r="D36" s="165">
        <v>0</v>
      </c>
      <c r="E36" s="150"/>
      <c r="F36" s="150"/>
      <c r="G36" s="150"/>
      <c r="H36" s="150"/>
      <c r="I36" s="150"/>
      <c r="J36" s="150"/>
    </row>
    <row r="37" spans="1:10" ht="28.15" customHeight="1" x14ac:dyDescent="0.3">
      <c r="A37" s="153"/>
      <c r="B37" s="153"/>
      <c r="C37" s="156" t="s">
        <v>165</v>
      </c>
      <c r="D37" s="165">
        <v>0</v>
      </c>
      <c r="E37" s="150"/>
      <c r="F37" s="150"/>
      <c r="G37" s="150"/>
      <c r="H37" s="150"/>
      <c r="I37" s="150"/>
      <c r="J37" s="150"/>
    </row>
    <row r="38" spans="1:10" ht="28.15" customHeight="1" x14ac:dyDescent="0.3">
      <c r="A38" s="153"/>
      <c r="B38" s="153"/>
      <c r="C38" s="156" t="s">
        <v>170</v>
      </c>
      <c r="D38" s="165">
        <v>0</v>
      </c>
      <c r="E38" s="150"/>
      <c r="F38" s="150"/>
      <c r="G38" s="150"/>
      <c r="H38" s="150"/>
      <c r="I38" s="150"/>
      <c r="J38" s="150"/>
    </row>
    <row r="42" spans="1:10" s="28" customFormat="1" ht="23.25" x14ac:dyDescent="0.35">
      <c r="I42" s="114"/>
    </row>
  </sheetData>
  <mergeCells count="22">
    <mergeCell ref="A34:D34"/>
    <mergeCell ref="A29:D29"/>
    <mergeCell ref="B23:C23"/>
    <mergeCell ref="B25:C25"/>
    <mergeCell ref="B26:C26"/>
    <mergeCell ref="B27:C27"/>
    <mergeCell ref="B28:C28"/>
    <mergeCell ref="B24:C24"/>
    <mergeCell ref="B14:C14"/>
    <mergeCell ref="B15:C15"/>
    <mergeCell ref="B18:C18"/>
    <mergeCell ref="A7:D7"/>
    <mergeCell ref="A32:D32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</mergeCells>
  <pageMargins left="0.86614173228346458" right="0.47244094488188981" top="0.74803149606299213" bottom="0.7480314960629921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3"/>
  <sheetViews>
    <sheetView view="pageBreakPreview" zoomScale="64" zoomScaleNormal="75" zoomScaleSheetLayoutView="64" workbookViewId="0">
      <selection activeCell="H4" sqref="H4"/>
    </sheetView>
  </sheetViews>
  <sheetFormatPr defaultColWidth="9.140625" defaultRowHeight="18.75" x14ac:dyDescent="0.3"/>
  <cols>
    <col min="1" max="1" width="17.28515625" style="2" customWidth="1"/>
    <col min="2" max="2" width="17.7109375" style="2" customWidth="1"/>
    <col min="3" max="3" width="15.85546875" style="2" customWidth="1"/>
    <col min="4" max="4" width="72.28515625" style="2" customWidth="1"/>
    <col min="5" max="5" width="67.7109375" style="2" customWidth="1"/>
    <col min="6" max="6" width="30.7109375" style="2" customWidth="1"/>
    <col min="7" max="7" width="19.7109375" style="2" customWidth="1"/>
    <col min="8" max="8" width="18.42578125" style="2" customWidth="1"/>
    <col min="9" max="9" width="16.85546875" style="2" customWidth="1"/>
    <col min="10" max="10" width="18.140625" style="2" customWidth="1"/>
    <col min="11" max="11" width="10.28515625" style="2" bestFit="1" customWidth="1"/>
    <col min="12" max="16384" width="9.140625" style="2"/>
  </cols>
  <sheetData>
    <row r="1" spans="1:11" s="28" customFormat="1" ht="26.1" customHeight="1" x14ac:dyDescent="0.35">
      <c r="H1" s="65" t="s">
        <v>144</v>
      </c>
      <c r="I1" s="65"/>
      <c r="J1" s="66"/>
      <c r="K1" s="66"/>
    </row>
    <row r="2" spans="1:11" s="28" customFormat="1" ht="26.1" customHeight="1" x14ac:dyDescent="0.35">
      <c r="H2" s="209" t="s">
        <v>225</v>
      </c>
      <c r="I2" s="209"/>
      <c r="J2" s="209"/>
      <c r="K2" s="209"/>
    </row>
    <row r="3" spans="1:11" s="28" customFormat="1" ht="26.1" customHeight="1" x14ac:dyDescent="0.35">
      <c r="H3" s="65" t="s">
        <v>160</v>
      </c>
      <c r="I3" s="65"/>
      <c r="J3" s="65"/>
      <c r="K3" s="66"/>
    </row>
    <row r="4" spans="1:11" s="28" customFormat="1" ht="26.1" customHeight="1" x14ac:dyDescent="0.35">
      <c r="H4" s="67"/>
      <c r="I4" s="67"/>
      <c r="J4" s="67"/>
      <c r="K4" s="66"/>
    </row>
    <row r="5" spans="1:11" x14ac:dyDescent="0.3">
      <c r="H5" s="31"/>
      <c r="I5" s="31"/>
      <c r="J5" s="31"/>
    </row>
    <row r="6" spans="1:11" s="61" customFormat="1" ht="30.6" customHeight="1" x14ac:dyDescent="0.35">
      <c r="A6" s="207" t="s">
        <v>222</v>
      </c>
      <c r="B6" s="208"/>
      <c r="C6" s="208"/>
      <c r="D6" s="208"/>
      <c r="E6" s="208"/>
      <c r="F6" s="208"/>
      <c r="G6" s="208"/>
      <c r="H6" s="208"/>
      <c r="I6" s="208"/>
      <c r="J6" s="208"/>
    </row>
    <row r="7" spans="1:11" s="61" customFormat="1" ht="27" customHeight="1" x14ac:dyDescent="0.35">
      <c r="A7" s="206" t="s">
        <v>223</v>
      </c>
      <c r="B7" s="206"/>
      <c r="C7" s="206"/>
      <c r="D7" s="206"/>
      <c r="E7" s="206"/>
      <c r="F7" s="206"/>
      <c r="G7" s="206"/>
      <c r="H7" s="206"/>
      <c r="I7" s="206"/>
      <c r="J7" s="206"/>
    </row>
    <row r="8" spans="1:11" s="61" customFormat="1" ht="49.9" customHeight="1" x14ac:dyDescent="0.35">
      <c r="A8" s="216" t="s">
        <v>159</v>
      </c>
      <c r="B8" s="216"/>
      <c r="C8" s="134"/>
      <c r="D8" s="134"/>
      <c r="E8" s="134"/>
      <c r="F8" s="134"/>
      <c r="G8" s="134"/>
      <c r="H8" s="134"/>
      <c r="I8" s="134"/>
      <c r="J8" s="134"/>
    </row>
    <row r="9" spans="1:11" s="50" customFormat="1" ht="22.9" customHeight="1" x14ac:dyDescent="0.3">
      <c r="A9" s="140" t="s">
        <v>145</v>
      </c>
      <c r="B9" s="140"/>
      <c r="C9" s="51"/>
      <c r="D9" s="51"/>
      <c r="E9" s="52"/>
      <c r="F9" s="52"/>
      <c r="G9" s="52"/>
      <c r="H9" s="48"/>
      <c r="I9" s="48"/>
      <c r="J9" s="53" t="s">
        <v>19</v>
      </c>
    </row>
    <row r="10" spans="1:11" s="59" customFormat="1" ht="118.15" customHeight="1" x14ac:dyDescent="0.25">
      <c r="A10" s="184" t="s">
        <v>132</v>
      </c>
      <c r="B10" s="184" t="s">
        <v>146</v>
      </c>
      <c r="C10" s="184" t="s">
        <v>128</v>
      </c>
      <c r="D10" s="184" t="s">
        <v>147</v>
      </c>
      <c r="E10" s="210" t="s">
        <v>133</v>
      </c>
      <c r="F10" s="210" t="s">
        <v>148</v>
      </c>
      <c r="G10" s="212" t="s">
        <v>124</v>
      </c>
      <c r="H10" s="210" t="s">
        <v>2</v>
      </c>
      <c r="I10" s="214" t="s">
        <v>3</v>
      </c>
      <c r="J10" s="215"/>
    </row>
    <row r="11" spans="1:11" s="59" customFormat="1" ht="118.15" customHeight="1" x14ac:dyDescent="0.25">
      <c r="A11" s="185"/>
      <c r="B11" s="185"/>
      <c r="C11" s="185"/>
      <c r="D11" s="185"/>
      <c r="E11" s="211"/>
      <c r="F11" s="211"/>
      <c r="G11" s="213"/>
      <c r="H11" s="211"/>
      <c r="I11" s="49" t="s">
        <v>125</v>
      </c>
      <c r="J11" s="49" t="s">
        <v>126</v>
      </c>
    </row>
    <row r="12" spans="1:11" s="100" customFormat="1" ht="18.600000000000001" customHeight="1" x14ac:dyDescent="0.2">
      <c r="A12" s="101">
        <v>1</v>
      </c>
      <c r="B12" s="101">
        <v>2</v>
      </c>
      <c r="C12" s="101">
        <v>3</v>
      </c>
      <c r="D12" s="102">
        <v>4</v>
      </c>
      <c r="E12" s="103">
        <v>5</v>
      </c>
      <c r="F12" s="103">
        <v>6</v>
      </c>
      <c r="G12" s="101">
        <v>7</v>
      </c>
      <c r="H12" s="103">
        <v>8</v>
      </c>
      <c r="I12" s="103">
        <v>9</v>
      </c>
      <c r="J12" s="103">
        <v>10</v>
      </c>
    </row>
    <row r="13" spans="1:11" s="59" customFormat="1" ht="64.900000000000006" customHeight="1" x14ac:dyDescent="0.25">
      <c r="A13" s="110"/>
      <c r="B13" s="110"/>
      <c r="C13" s="110"/>
      <c r="D13" s="110"/>
      <c r="E13" s="56" t="s">
        <v>205</v>
      </c>
      <c r="F13" s="56" t="s">
        <v>177</v>
      </c>
      <c r="G13" s="142">
        <f>H13+I13</f>
        <v>1070060</v>
      </c>
      <c r="H13" s="143">
        <f>H14+H18</f>
        <v>1070060</v>
      </c>
      <c r="I13" s="143">
        <f t="shared" ref="I13:J13" si="0">I14+I18</f>
        <v>0</v>
      </c>
      <c r="J13" s="143">
        <f t="shared" si="0"/>
        <v>0</v>
      </c>
    </row>
    <row r="14" spans="1:11" s="59" customFormat="1" ht="34.15" customHeight="1" x14ac:dyDescent="0.25">
      <c r="A14" s="20" t="s">
        <v>79</v>
      </c>
      <c r="B14" s="20"/>
      <c r="C14" s="20"/>
      <c r="D14" s="21" t="s">
        <v>25</v>
      </c>
      <c r="E14" s="54"/>
      <c r="F14" s="54"/>
      <c r="G14" s="142">
        <f>H14+I14</f>
        <v>319200</v>
      </c>
      <c r="H14" s="143">
        <f>H15</f>
        <v>319200</v>
      </c>
      <c r="I14" s="143">
        <f t="shared" ref="I14:I40" si="1">J14</f>
        <v>0</v>
      </c>
      <c r="J14" s="80">
        <v>0</v>
      </c>
    </row>
    <row r="15" spans="1:11" ht="34.15" customHeight="1" x14ac:dyDescent="0.3">
      <c r="A15" s="20" t="s">
        <v>80</v>
      </c>
      <c r="B15" s="88"/>
      <c r="C15" s="20"/>
      <c r="D15" s="21" t="s">
        <v>25</v>
      </c>
      <c r="E15" s="38"/>
      <c r="F15" s="38"/>
      <c r="G15" s="142">
        <f t="shared" ref="G15:G41" si="2">H15+I15</f>
        <v>319200</v>
      </c>
      <c r="H15" s="143">
        <f>H16+H17</f>
        <v>319200</v>
      </c>
      <c r="I15" s="143">
        <f t="shared" si="1"/>
        <v>0</v>
      </c>
      <c r="J15" s="80">
        <v>0</v>
      </c>
    </row>
    <row r="16" spans="1:11" ht="34.15" hidden="1" customHeight="1" x14ac:dyDescent="0.3">
      <c r="A16" s="91" t="s">
        <v>110</v>
      </c>
      <c r="B16" s="91" t="s">
        <v>111</v>
      </c>
      <c r="C16" s="91" t="s">
        <v>61</v>
      </c>
      <c r="D16" s="21" t="s">
        <v>62</v>
      </c>
      <c r="E16" s="38"/>
      <c r="F16" s="38"/>
      <c r="G16" s="142">
        <f t="shared" si="2"/>
        <v>0</v>
      </c>
      <c r="H16" s="143"/>
      <c r="I16" s="143">
        <f t="shared" si="1"/>
        <v>0</v>
      </c>
      <c r="J16" s="80">
        <v>0</v>
      </c>
    </row>
    <row r="17" spans="1:10" ht="45.6" customHeight="1" x14ac:dyDescent="0.3">
      <c r="A17" s="91" t="s">
        <v>112</v>
      </c>
      <c r="B17" s="54">
        <v>3242</v>
      </c>
      <c r="C17" s="54">
        <v>1090</v>
      </c>
      <c r="D17" s="42" t="s">
        <v>113</v>
      </c>
      <c r="E17" s="38"/>
      <c r="F17" s="38"/>
      <c r="G17" s="142">
        <f t="shared" si="2"/>
        <v>319200</v>
      </c>
      <c r="H17" s="143">
        <v>319200</v>
      </c>
      <c r="I17" s="143">
        <f t="shared" si="1"/>
        <v>0</v>
      </c>
      <c r="J17" s="80">
        <v>0</v>
      </c>
    </row>
    <row r="18" spans="1:10" s="95" customFormat="1" ht="45.6" customHeight="1" x14ac:dyDescent="0.2">
      <c r="A18" s="20" t="s">
        <v>101</v>
      </c>
      <c r="B18" s="20"/>
      <c r="C18" s="20"/>
      <c r="D18" s="113" t="s">
        <v>26</v>
      </c>
      <c r="E18" s="60"/>
      <c r="F18" s="60"/>
      <c r="G18" s="142">
        <f t="shared" si="2"/>
        <v>750860</v>
      </c>
      <c r="H18" s="80">
        <f>H19</f>
        <v>750860</v>
      </c>
      <c r="I18" s="80">
        <f t="shared" ref="I18:J19" si="3">I19</f>
        <v>0</v>
      </c>
      <c r="J18" s="80">
        <f t="shared" si="3"/>
        <v>0</v>
      </c>
    </row>
    <row r="19" spans="1:10" s="95" customFormat="1" ht="45.6" customHeight="1" x14ac:dyDescent="0.2">
      <c r="A19" s="20" t="s">
        <v>102</v>
      </c>
      <c r="B19" s="20"/>
      <c r="C19" s="20"/>
      <c r="D19" s="113" t="s">
        <v>26</v>
      </c>
      <c r="E19" s="54"/>
      <c r="F19" s="54"/>
      <c r="G19" s="142">
        <f t="shared" si="2"/>
        <v>750860</v>
      </c>
      <c r="H19" s="80">
        <f>H20</f>
        <v>750860</v>
      </c>
      <c r="I19" s="80">
        <f t="shared" si="3"/>
        <v>0</v>
      </c>
      <c r="J19" s="80">
        <f t="shared" si="3"/>
        <v>0</v>
      </c>
    </row>
    <row r="20" spans="1:10" ht="45.6" customHeight="1" x14ac:dyDescent="0.3">
      <c r="A20" s="91" t="s">
        <v>117</v>
      </c>
      <c r="B20" s="54">
        <v>3242</v>
      </c>
      <c r="C20" s="54">
        <v>1090</v>
      </c>
      <c r="D20" s="42" t="s">
        <v>113</v>
      </c>
      <c r="E20" s="38"/>
      <c r="F20" s="38"/>
      <c r="G20" s="142">
        <f t="shared" si="2"/>
        <v>750860</v>
      </c>
      <c r="H20" s="143">
        <v>750860</v>
      </c>
      <c r="I20" s="143">
        <f t="shared" si="1"/>
        <v>0</v>
      </c>
      <c r="J20" s="80">
        <v>0</v>
      </c>
    </row>
    <row r="21" spans="1:10" ht="64.900000000000006" customHeight="1" x14ac:dyDescent="0.3">
      <c r="A21" s="20" t="s">
        <v>79</v>
      </c>
      <c r="B21" s="20"/>
      <c r="C21" s="20"/>
      <c r="D21" s="21" t="s">
        <v>25</v>
      </c>
      <c r="E21" s="56" t="s">
        <v>206</v>
      </c>
      <c r="F21" s="56" t="s">
        <v>178</v>
      </c>
      <c r="G21" s="142">
        <f t="shared" si="2"/>
        <v>100090</v>
      </c>
      <c r="H21" s="80">
        <f>H22</f>
        <v>100090</v>
      </c>
      <c r="I21" s="143">
        <f t="shared" si="1"/>
        <v>0</v>
      </c>
      <c r="J21" s="80">
        <v>0</v>
      </c>
    </row>
    <row r="22" spans="1:10" ht="34.15" customHeight="1" x14ac:dyDescent="0.3">
      <c r="A22" s="20" t="s">
        <v>80</v>
      </c>
      <c r="B22" s="88"/>
      <c r="C22" s="20"/>
      <c r="D22" s="21" t="s">
        <v>25</v>
      </c>
      <c r="E22" s="56"/>
      <c r="F22" s="56"/>
      <c r="G22" s="142">
        <f t="shared" si="2"/>
        <v>100090</v>
      </c>
      <c r="H22" s="80">
        <f>H23+H24</f>
        <v>100090</v>
      </c>
      <c r="I22" s="143">
        <f t="shared" si="1"/>
        <v>0</v>
      </c>
      <c r="J22" s="80">
        <v>0</v>
      </c>
    </row>
    <row r="23" spans="1:10" ht="45" customHeight="1" x14ac:dyDescent="0.3">
      <c r="A23" s="20" t="s">
        <v>83</v>
      </c>
      <c r="B23" s="89" t="s">
        <v>67</v>
      </c>
      <c r="C23" s="20" t="s">
        <v>30</v>
      </c>
      <c r="D23" s="93" t="s">
        <v>66</v>
      </c>
      <c r="E23" s="56"/>
      <c r="F23" s="56"/>
      <c r="G23" s="142">
        <f t="shared" si="2"/>
        <v>59200</v>
      </c>
      <c r="H23" s="143">
        <v>59200</v>
      </c>
      <c r="I23" s="143">
        <f t="shared" si="1"/>
        <v>0</v>
      </c>
      <c r="J23" s="80">
        <v>0</v>
      </c>
    </row>
    <row r="24" spans="1:10" ht="83.45" customHeight="1" x14ac:dyDescent="0.3">
      <c r="A24" s="20" t="s">
        <v>129</v>
      </c>
      <c r="B24" s="55">
        <v>3140</v>
      </c>
      <c r="C24" s="55">
        <v>1040</v>
      </c>
      <c r="D24" s="21" t="s">
        <v>130</v>
      </c>
      <c r="E24" s="38"/>
      <c r="F24" s="38"/>
      <c r="G24" s="142">
        <f>H24+I24</f>
        <v>40890</v>
      </c>
      <c r="H24" s="143">
        <v>40890</v>
      </c>
      <c r="I24" s="143">
        <f>J24</f>
        <v>0</v>
      </c>
      <c r="J24" s="80">
        <v>0</v>
      </c>
    </row>
    <row r="25" spans="1:10" ht="64.900000000000006" customHeight="1" x14ac:dyDescent="0.3">
      <c r="A25" s="20" t="s">
        <v>79</v>
      </c>
      <c r="B25" s="20"/>
      <c r="C25" s="20"/>
      <c r="D25" s="21" t="s">
        <v>25</v>
      </c>
      <c r="E25" s="54" t="s">
        <v>207</v>
      </c>
      <c r="F25" s="54" t="s">
        <v>179</v>
      </c>
      <c r="G25" s="142">
        <f t="shared" si="2"/>
        <v>614300</v>
      </c>
      <c r="H25" s="143">
        <f>H26</f>
        <v>614300</v>
      </c>
      <c r="I25" s="143">
        <f t="shared" ref="I25:J25" si="4">I26</f>
        <v>0</v>
      </c>
      <c r="J25" s="143">
        <f t="shared" si="4"/>
        <v>0</v>
      </c>
    </row>
    <row r="26" spans="1:10" ht="34.15" customHeight="1" x14ac:dyDescent="0.3">
      <c r="A26" s="20" t="s">
        <v>80</v>
      </c>
      <c r="B26" s="88"/>
      <c r="C26" s="20"/>
      <c r="D26" s="21" t="s">
        <v>25</v>
      </c>
      <c r="E26" s="54"/>
      <c r="F26" s="54"/>
      <c r="G26" s="142">
        <f t="shared" si="2"/>
        <v>614300</v>
      </c>
      <c r="H26" s="143">
        <f>H27+H28+H29+H30</f>
        <v>614300</v>
      </c>
      <c r="I26" s="143">
        <f t="shared" si="1"/>
        <v>0</v>
      </c>
      <c r="J26" s="80">
        <v>0</v>
      </c>
    </row>
    <row r="27" spans="1:10" ht="40.15" customHeight="1" x14ac:dyDescent="0.3">
      <c r="A27" s="20" t="s">
        <v>83</v>
      </c>
      <c r="B27" s="89" t="s">
        <v>67</v>
      </c>
      <c r="C27" s="20" t="s">
        <v>30</v>
      </c>
      <c r="D27" s="93" t="s">
        <v>66</v>
      </c>
      <c r="E27" s="56"/>
      <c r="F27" s="56"/>
      <c r="G27" s="142">
        <f t="shared" ref="G27" si="5">H27+I27</f>
        <v>49900</v>
      </c>
      <c r="H27" s="143">
        <v>49900</v>
      </c>
      <c r="I27" s="143">
        <f t="shared" ref="I27" si="6">J27</f>
        <v>0</v>
      </c>
      <c r="J27" s="80">
        <v>0</v>
      </c>
    </row>
    <row r="28" spans="1:10" ht="45" customHeight="1" x14ac:dyDescent="0.3">
      <c r="A28" s="20" t="s">
        <v>86</v>
      </c>
      <c r="B28" s="20" t="s">
        <v>88</v>
      </c>
      <c r="C28" s="20" t="s">
        <v>30</v>
      </c>
      <c r="D28" s="93" t="s">
        <v>69</v>
      </c>
      <c r="E28" s="38"/>
      <c r="F28" s="38"/>
      <c r="G28" s="142">
        <f t="shared" si="2"/>
        <v>12750</v>
      </c>
      <c r="H28" s="143">
        <v>12750</v>
      </c>
      <c r="I28" s="143">
        <v>0</v>
      </c>
      <c r="J28" s="80">
        <v>0</v>
      </c>
    </row>
    <row r="29" spans="1:10" ht="34.15" customHeight="1" x14ac:dyDescent="0.3">
      <c r="A29" s="20" t="s">
        <v>87</v>
      </c>
      <c r="B29" s="20" t="s">
        <v>89</v>
      </c>
      <c r="C29" s="20" t="s">
        <v>30</v>
      </c>
      <c r="D29" s="93" t="s">
        <v>70</v>
      </c>
      <c r="E29" s="38"/>
      <c r="F29" s="38"/>
      <c r="G29" s="142">
        <f t="shared" si="2"/>
        <v>534050</v>
      </c>
      <c r="H29" s="143">
        <f>35050+499000</f>
        <v>534050</v>
      </c>
      <c r="I29" s="143">
        <f t="shared" si="1"/>
        <v>0</v>
      </c>
      <c r="J29" s="80">
        <v>0</v>
      </c>
    </row>
    <row r="30" spans="1:10" ht="45" customHeight="1" x14ac:dyDescent="0.3">
      <c r="A30" s="20" t="s">
        <v>142</v>
      </c>
      <c r="B30" s="55">
        <v>3131</v>
      </c>
      <c r="C30" s="55">
        <v>1040</v>
      </c>
      <c r="D30" s="104" t="s">
        <v>143</v>
      </c>
      <c r="E30" s="54"/>
      <c r="F30" s="54"/>
      <c r="G30" s="142">
        <f t="shared" si="2"/>
        <v>17600</v>
      </c>
      <c r="H30" s="143">
        <v>17600</v>
      </c>
      <c r="I30" s="143">
        <f t="shared" si="1"/>
        <v>0</v>
      </c>
      <c r="J30" s="80">
        <v>0</v>
      </c>
    </row>
    <row r="31" spans="1:10" ht="64.900000000000006" customHeight="1" x14ac:dyDescent="0.3">
      <c r="A31" s="20" t="s">
        <v>79</v>
      </c>
      <c r="B31" s="20"/>
      <c r="C31" s="20"/>
      <c r="D31" s="21" t="s">
        <v>25</v>
      </c>
      <c r="E31" s="54" t="s">
        <v>208</v>
      </c>
      <c r="F31" s="54" t="s">
        <v>180</v>
      </c>
      <c r="G31" s="142">
        <f t="shared" si="2"/>
        <v>875200</v>
      </c>
      <c r="H31" s="143">
        <f>H32</f>
        <v>875200</v>
      </c>
      <c r="I31" s="143">
        <f t="shared" ref="I31:J32" si="7">I32</f>
        <v>0</v>
      </c>
      <c r="J31" s="143">
        <f t="shared" si="7"/>
        <v>0</v>
      </c>
    </row>
    <row r="32" spans="1:10" ht="34.15" customHeight="1" x14ac:dyDescent="0.3">
      <c r="A32" s="20" t="s">
        <v>80</v>
      </c>
      <c r="B32" s="88"/>
      <c r="C32" s="20"/>
      <c r="D32" s="21" t="s">
        <v>25</v>
      </c>
      <c r="E32" s="54"/>
      <c r="F32" s="54" t="s">
        <v>20</v>
      </c>
      <c r="G32" s="142">
        <f t="shared" si="2"/>
        <v>875200</v>
      </c>
      <c r="H32" s="143">
        <f>H33</f>
        <v>875200</v>
      </c>
      <c r="I32" s="143">
        <f t="shared" si="7"/>
        <v>0</v>
      </c>
      <c r="J32" s="143">
        <f t="shared" si="7"/>
        <v>0</v>
      </c>
    </row>
    <row r="33" spans="1:10" ht="34.15" customHeight="1" x14ac:dyDescent="0.3">
      <c r="A33" s="91" t="s">
        <v>114</v>
      </c>
      <c r="B33" s="54">
        <v>4082</v>
      </c>
      <c r="C33" s="91" t="s">
        <v>60</v>
      </c>
      <c r="D33" s="42" t="s">
        <v>115</v>
      </c>
      <c r="E33" s="54"/>
      <c r="F33" s="54"/>
      <c r="G33" s="142">
        <f t="shared" si="2"/>
        <v>875200</v>
      </c>
      <c r="H33" s="143">
        <f>386180+489020</f>
        <v>875200</v>
      </c>
      <c r="I33" s="143">
        <f>J33</f>
        <v>0</v>
      </c>
      <c r="J33" s="80">
        <v>0</v>
      </c>
    </row>
    <row r="34" spans="1:10" ht="64.900000000000006" customHeight="1" x14ac:dyDescent="0.3">
      <c r="A34" s="20" t="s">
        <v>79</v>
      </c>
      <c r="B34" s="20"/>
      <c r="C34" s="20"/>
      <c r="D34" s="21" t="s">
        <v>25</v>
      </c>
      <c r="E34" s="54" t="s">
        <v>209</v>
      </c>
      <c r="F34" s="54" t="s">
        <v>181</v>
      </c>
      <c r="G34" s="142">
        <f t="shared" si="2"/>
        <v>361280</v>
      </c>
      <c r="H34" s="143">
        <f>H35</f>
        <v>361280</v>
      </c>
      <c r="I34" s="143">
        <f t="shared" ref="I34:J35" si="8">I35</f>
        <v>0</v>
      </c>
      <c r="J34" s="143">
        <f t="shared" si="8"/>
        <v>0</v>
      </c>
    </row>
    <row r="35" spans="1:10" ht="34.15" customHeight="1" x14ac:dyDescent="0.3">
      <c r="A35" s="20" t="s">
        <v>80</v>
      </c>
      <c r="B35" s="88"/>
      <c r="C35" s="20"/>
      <c r="D35" s="21" t="s">
        <v>25</v>
      </c>
      <c r="E35" s="54"/>
      <c r="F35" s="54"/>
      <c r="G35" s="142">
        <f t="shared" si="2"/>
        <v>361280</v>
      </c>
      <c r="H35" s="143">
        <f>H36</f>
        <v>361280</v>
      </c>
      <c r="I35" s="143">
        <f t="shared" si="8"/>
        <v>0</v>
      </c>
      <c r="J35" s="143">
        <f t="shared" si="8"/>
        <v>0</v>
      </c>
    </row>
    <row r="36" spans="1:10" ht="64.900000000000006" customHeight="1" x14ac:dyDescent="0.3">
      <c r="A36" s="20" t="s">
        <v>91</v>
      </c>
      <c r="B36" s="88" t="s">
        <v>92</v>
      </c>
      <c r="C36" s="20" t="s">
        <v>31</v>
      </c>
      <c r="D36" s="93" t="s">
        <v>93</v>
      </c>
      <c r="E36" s="111"/>
      <c r="F36" s="127"/>
      <c r="G36" s="142">
        <f t="shared" si="2"/>
        <v>361280</v>
      </c>
      <c r="H36" s="143">
        <f>61400+299880</f>
        <v>361280</v>
      </c>
      <c r="I36" s="143">
        <f t="shared" si="1"/>
        <v>0</v>
      </c>
      <c r="J36" s="80">
        <v>0</v>
      </c>
    </row>
    <row r="37" spans="1:10" ht="85.9" customHeight="1" x14ac:dyDescent="0.3">
      <c r="A37" s="20" t="s">
        <v>79</v>
      </c>
      <c r="B37" s="20"/>
      <c r="C37" s="20"/>
      <c r="D37" s="21" t="s">
        <v>25</v>
      </c>
      <c r="E37" s="57" t="s">
        <v>210</v>
      </c>
      <c r="F37" s="57" t="s">
        <v>182</v>
      </c>
      <c r="G37" s="142">
        <f t="shared" si="2"/>
        <v>8860985</v>
      </c>
      <c r="H37" s="143">
        <f>H38</f>
        <v>6991690</v>
      </c>
      <c r="I37" s="143">
        <f t="shared" ref="I37:J37" si="9">I38</f>
        <v>1869295</v>
      </c>
      <c r="J37" s="143">
        <f t="shared" si="9"/>
        <v>1869295</v>
      </c>
    </row>
    <row r="38" spans="1:10" ht="34.15" customHeight="1" x14ac:dyDescent="0.3">
      <c r="A38" s="20" t="s">
        <v>80</v>
      </c>
      <c r="B38" s="88"/>
      <c r="C38" s="20"/>
      <c r="D38" s="21" t="s">
        <v>25</v>
      </c>
      <c r="E38" s="57"/>
      <c r="F38" s="57"/>
      <c r="G38" s="142">
        <f t="shared" si="2"/>
        <v>8860985</v>
      </c>
      <c r="H38" s="143">
        <f>H39+H40</f>
        <v>6991690</v>
      </c>
      <c r="I38" s="143">
        <f t="shared" ref="I38:J38" si="10">I39+I40</f>
        <v>1869295</v>
      </c>
      <c r="J38" s="143">
        <f t="shared" si="10"/>
        <v>1869295</v>
      </c>
    </row>
    <row r="39" spans="1:10" ht="34.15" customHeight="1" x14ac:dyDescent="0.3">
      <c r="A39" s="20" t="s">
        <v>94</v>
      </c>
      <c r="B39" s="88" t="s">
        <v>95</v>
      </c>
      <c r="C39" s="20" t="s">
        <v>71</v>
      </c>
      <c r="D39" s="40" t="s">
        <v>96</v>
      </c>
      <c r="E39" s="57"/>
      <c r="F39" s="57"/>
      <c r="G39" s="142">
        <f t="shared" si="2"/>
        <v>8853485</v>
      </c>
      <c r="H39" s="143">
        <f>6578600+405590</f>
        <v>6984190</v>
      </c>
      <c r="I39" s="143">
        <f t="shared" si="1"/>
        <v>1869295</v>
      </c>
      <c r="J39" s="80">
        <f>1869295</f>
        <v>1869295</v>
      </c>
    </row>
    <row r="40" spans="1:10" ht="34.15" customHeight="1" x14ac:dyDescent="0.3">
      <c r="A40" s="20" t="s">
        <v>97</v>
      </c>
      <c r="B40" s="90" t="s">
        <v>98</v>
      </c>
      <c r="C40" s="20" t="s">
        <v>99</v>
      </c>
      <c r="D40" s="60" t="s">
        <v>100</v>
      </c>
      <c r="E40" s="38"/>
      <c r="F40" s="38"/>
      <c r="G40" s="142">
        <f t="shared" si="2"/>
        <v>7500</v>
      </c>
      <c r="H40" s="143">
        <v>7500</v>
      </c>
      <c r="I40" s="143">
        <f t="shared" si="1"/>
        <v>0</v>
      </c>
      <c r="J40" s="80">
        <v>0</v>
      </c>
    </row>
    <row r="41" spans="1:10" ht="34.15" customHeight="1" x14ac:dyDescent="0.3">
      <c r="A41" s="38"/>
      <c r="B41" s="38"/>
      <c r="C41" s="38"/>
      <c r="D41" s="58" t="s">
        <v>34</v>
      </c>
      <c r="E41" s="38"/>
      <c r="F41" s="38"/>
      <c r="G41" s="142">
        <f t="shared" si="2"/>
        <v>11881915</v>
      </c>
      <c r="H41" s="80">
        <f>H13+H21+H25+H31+H34+H37</f>
        <v>10012620</v>
      </c>
      <c r="I41" s="80">
        <f>I13+I21+I25+I31+I34+I37</f>
        <v>1869295</v>
      </c>
      <c r="J41" s="80">
        <f>J13+J21+J25+J31+J34+J37</f>
        <v>1869295</v>
      </c>
    </row>
    <row r="42" spans="1:10" x14ac:dyDescent="0.3">
      <c r="I42" s="173"/>
    </row>
    <row r="43" spans="1:10" s="28" customFormat="1" ht="23.25" x14ac:dyDescent="0.35">
      <c r="I43" s="114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1"/>
  <sheetViews>
    <sheetView view="pageBreakPreview" zoomScale="57" zoomScaleNormal="57" zoomScaleSheetLayoutView="57" workbookViewId="0">
      <selection activeCell="J6" sqref="J6"/>
    </sheetView>
  </sheetViews>
  <sheetFormatPr defaultColWidth="9.140625" defaultRowHeight="18.75" x14ac:dyDescent="0.3"/>
  <cols>
    <col min="1" max="1" width="72.5703125" style="2" customWidth="1"/>
    <col min="2" max="2" width="12" style="2" customWidth="1"/>
    <col min="3" max="3" width="12.85546875" style="2" customWidth="1"/>
    <col min="4" max="4" width="15.140625" style="2" customWidth="1"/>
    <col min="5" max="5" width="12.28515625" style="2" customWidth="1"/>
    <col min="6" max="6" width="11.28515625" style="2" customWidth="1"/>
    <col min="7" max="7" width="10.140625" style="2" customWidth="1"/>
    <col min="8" max="8" width="12.140625" style="2" customWidth="1"/>
    <col min="9" max="9" width="10.5703125" style="2" customWidth="1"/>
    <col min="10" max="10" width="12.140625" style="2" customWidth="1"/>
    <col min="11" max="12" width="13.85546875" style="2" customWidth="1"/>
    <col min="13" max="16384" width="9.140625" style="2"/>
  </cols>
  <sheetData>
    <row r="1" spans="1:12" s="81" customFormat="1" ht="21.75" customHeight="1" x14ac:dyDescent="0.35">
      <c r="F1" s="82"/>
      <c r="G1" s="82"/>
      <c r="I1" s="65"/>
      <c r="J1" s="107" t="s">
        <v>211</v>
      </c>
      <c r="K1" s="65"/>
      <c r="L1" s="107"/>
    </row>
    <row r="2" spans="1:12" s="81" customFormat="1" ht="24" customHeight="1" x14ac:dyDescent="0.35">
      <c r="F2" s="83"/>
      <c r="G2" s="83"/>
      <c r="I2" s="109"/>
      <c r="J2" s="209" t="s">
        <v>224</v>
      </c>
      <c r="K2" s="209"/>
      <c r="L2" s="209"/>
    </row>
    <row r="3" spans="1:12" s="81" customFormat="1" ht="22.5" customHeight="1" x14ac:dyDescent="0.35">
      <c r="F3" s="82"/>
      <c r="G3" s="82"/>
      <c r="I3" s="65"/>
      <c r="J3" s="65" t="s">
        <v>160</v>
      </c>
      <c r="K3" s="65"/>
      <c r="L3" s="107"/>
    </row>
    <row r="4" spans="1:12" s="81" customFormat="1" ht="22.5" hidden="1" customHeight="1" x14ac:dyDescent="0.35">
      <c r="F4" s="82"/>
      <c r="G4" s="82"/>
      <c r="H4" s="62" t="s">
        <v>17</v>
      </c>
      <c r="I4" s="62"/>
      <c r="J4" s="68"/>
      <c r="K4" s="68"/>
      <c r="L4" s="107"/>
    </row>
    <row r="5" spans="1:12" s="81" customFormat="1" ht="22.5" hidden="1" customHeight="1" x14ac:dyDescent="0.35">
      <c r="F5" s="82"/>
      <c r="G5" s="82"/>
      <c r="H5" s="62" t="s">
        <v>18</v>
      </c>
      <c r="I5" s="62"/>
      <c r="J5" s="68"/>
      <c r="K5" s="68"/>
      <c r="L5" s="107"/>
    </row>
    <row r="6" spans="1:12" s="81" customFormat="1" ht="21" customHeight="1" x14ac:dyDescent="0.35">
      <c r="F6" s="84"/>
      <c r="I6" s="68"/>
      <c r="J6" s="107"/>
      <c r="K6" s="68"/>
      <c r="L6" s="107"/>
    </row>
    <row r="7" spans="1:12" s="81" customFormat="1" ht="23.25" x14ac:dyDescent="0.35">
      <c r="F7" s="84"/>
      <c r="G7" s="84"/>
    </row>
    <row r="8" spans="1:12" s="81" customFormat="1" ht="23.25" x14ac:dyDescent="0.35">
      <c r="F8" s="84"/>
      <c r="G8" s="84"/>
    </row>
    <row r="9" spans="1:12" s="66" customFormat="1" ht="23.25" x14ac:dyDescent="0.35">
      <c r="A9" s="222" t="s">
        <v>35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</row>
    <row r="10" spans="1:12" s="28" customFormat="1" ht="61.15" customHeight="1" x14ac:dyDescent="0.35">
      <c r="A10" s="188" t="s">
        <v>221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</row>
    <row r="11" spans="1:12" s="28" customFormat="1" ht="20.45" customHeight="1" x14ac:dyDescent="0.35">
      <c r="A11" s="216" t="s">
        <v>159</v>
      </c>
      <c r="B11" s="216"/>
      <c r="C11" s="144"/>
      <c r="D11" s="144"/>
      <c r="E11" s="144"/>
      <c r="F11" s="144"/>
      <c r="G11" s="144"/>
      <c r="H11" s="144"/>
      <c r="I11" s="144"/>
      <c r="J11" s="144"/>
      <c r="K11" s="144"/>
      <c r="L11" s="144"/>
    </row>
    <row r="12" spans="1:12" s="28" customFormat="1" ht="20.45" customHeight="1" x14ac:dyDescent="0.35">
      <c r="A12" s="140" t="s">
        <v>145</v>
      </c>
      <c r="B12" s="140"/>
      <c r="C12" s="144"/>
      <c r="D12" s="144"/>
      <c r="E12" s="144"/>
      <c r="F12" s="144"/>
      <c r="G12" s="144"/>
      <c r="H12" s="144"/>
      <c r="I12" s="144"/>
      <c r="J12" s="144"/>
      <c r="K12" s="144"/>
      <c r="L12" s="144"/>
    </row>
    <row r="13" spans="1:12" x14ac:dyDescent="0.3">
      <c r="A13" s="70"/>
      <c r="B13" s="218" t="s">
        <v>2</v>
      </c>
      <c r="C13" s="219"/>
      <c r="D13" s="219"/>
      <c r="E13" s="105"/>
      <c r="F13" s="218" t="s">
        <v>3</v>
      </c>
      <c r="G13" s="219"/>
      <c r="H13" s="219"/>
      <c r="I13" s="218" t="s">
        <v>21</v>
      </c>
      <c r="J13" s="219"/>
      <c r="K13" s="220"/>
      <c r="L13" s="221"/>
    </row>
    <row r="14" spans="1:12" x14ac:dyDescent="0.3">
      <c r="A14" s="71" t="s">
        <v>36</v>
      </c>
      <c r="B14" s="72" t="s">
        <v>37</v>
      </c>
      <c r="C14" s="71" t="s">
        <v>38</v>
      </c>
      <c r="D14" s="108" t="s">
        <v>39</v>
      </c>
      <c r="E14" s="70" t="s">
        <v>76</v>
      </c>
      <c r="F14" s="72" t="s">
        <v>37</v>
      </c>
      <c r="G14" s="70" t="s">
        <v>38</v>
      </c>
      <c r="H14" s="70" t="s">
        <v>39</v>
      </c>
      <c r="I14" s="73" t="s">
        <v>37</v>
      </c>
      <c r="J14" s="73" t="s">
        <v>38</v>
      </c>
      <c r="K14" s="70" t="s">
        <v>39</v>
      </c>
      <c r="L14" s="70" t="s">
        <v>76</v>
      </c>
    </row>
    <row r="15" spans="1:12" x14ac:dyDescent="0.3">
      <c r="A15" s="71" t="s">
        <v>75</v>
      </c>
      <c r="B15" s="74"/>
      <c r="C15" s="75"/>
      <c r="D15" s="73" t="s">
        <v>40</v>
      </c>
      <c r="E15" s="71"/>
      <c r="F15" s="74"/>
      <c r="G15" s="75"/>
      <c r="H15" s="71" t="s">
        <v>40</v>
      </c>
      <c r="I15" s="76"/>
      <c r="J15" s="76"/>
      <c r="K15" s="71" t="s">
        <v>40</v>
      </c>
      <c r="L15" s="71"/>
    </row>
    <row r="16" spans="1:12" x14ac:dyDescent="0.3">
      <c r="A16" s="77"/>
      <c r="B16" s="69" t="s">
        <v>41</v>
      </c>
      <c r="C16" s="78" t="s">
        <v>77</v>
      </c>
      <c r="D16" s="79" t="s">
        <v>42</v>
      </c>
      <c r="E16" s="78" t="s">
        <v>77</v>
      </c>
      <c r="F16" s="69" t="s">
        <v>41</v>
      </c>
      <c r="G16" s="78" t="s">
        <v>77</v>
      </c>
      <c r="H16" s="78" t="s">
        <v>42</v>
      </c>
      <c r="I16" s="79" t="s">
        <v>41</v>
      </c>
      <c r="J16" s="79" t="s">
        <v>77</v>
      </c>
      <c r="K16" s="78" t="s">
        <v>42</v>
      </c>
      <c r="L16" s="78" t="s">
        <v>77</v>
      </c>
    </row>
    <row r="17" spans="1:21" s="100" customFormat="1" ht="11.25" x14ac:dyDescent="0.2">
      <c r="A17" s="96">
        <v>1</v>
      </c>
      <c r="B17" s="97">
        <v>2</v>
      </c>
      <c r="C17" s="96">
        <v>3</v>
      </c>
      <c r="D17" s="98">
        <v>4</v>
      </c>
      <c r="E17" s="96">
        <v>5</v>
      </c>
      <c r="F17" s="97">
        <v>6</v>
      </c>
      <c r="G17" s="96">
        <v>7</v>
      </c>
      <c r="H17" s="96">
        <v>8</v>
      </c>
      <c r="I17" s="99">
        <v>9</v>
      </c>
      <c r="J17" s="96">
        <v>10</v>
      </c>
      <c r="K17" s="96">
        <v>11</v>
      </c>
      <c r="L17" s="96">
        <v>12</v>
      </c>
    </row>
    <row r="18" spans="1:21" ht="43.9" customHeight="1" x14ac:dyDescent="0.3">
      <c r="A18" s="21" t="s">
        <v>43</v>
      </c>
      <c r="B18" s="177">
        <v>250</v>
      </c>
      <c r="C18" s="177">
        <v>1185</v>
      </c>
      <c r="D18" s="177">
        <v>50000</v>
      </c>
      <c r="E18" s="177">
        <v>250</v>
      </c>
      <c r="F18" s="177">
        <v>0</v>
      </c>
      <c r="G18" s="177">
        <v>0</v>
      </c>
      <c r="H18" s="177">
        <v>0</v>
      </c>
      <c r="I18" s="80">
        <f t="shared" ref="I18:J21" si="0">B18+F18</f>
        <v>250</v>
      </c>
      <c r="J18" s="80">
        <f t="shared" si="0"/>
        <v>1185</v>
      </c>
      <c r="K18" s="80">
        <f>D18+H18</f>
        <v>50000</v>
      </c>
      <c r="L18" s="177">
        <f>E18</f>
        <v>250</v>
      </c>
    </row>
    <row r="19" spans="1:21" hidden="1" x14ac:dyDescent="0.3">
      <c r="A19" s="104" t="s">
        <v>44</v>
      </c>
      <c r="B19" s="177"/>
      <c r="C19" s="177"/>
      <c r="D19" s="177"/>
      <c r="E19" s="177"/>
      <c r="F19" s="177"/>
      <c r="G19" s="177"/>
      <c r="H19" s="177"/>
      <c r="I19" s="80">
        <f t="shared" si="0"/>
        <v>0</v>
      </c>
      <c r="J19" s="80">
        <f t="shared" si="0"/>
        <v>0</v>
      </c>
      <c r="K19" s="80">
        <f>D19+H19</f>
        <v>0</v>
      </c>
      <c r="L19" s="177">
        <f t="shared" ref="L19:L28" si="1">E19</f>
        <v>0</v>
      </c>
    </row>
    <row r="20" spans="1:21" hidden="1" x14ac:dyDescent="0.3">
      <c r="A20" s="104" t="s">
        <v>45</v>
      </c>
      <c r="B20" s="177"/>
      <c r="C20" s="177"/>
      <c r="D20" s="177"/>
      <c r="E20" s="177"/>
      <c r="F20" s="177"/>
      <c r="G20" s="177"/>
      <c r="H20" s="177"/>
      <c r="I20" s="80">
        <f t="shared" si="0"/>
        <v>0</v>
      </c>
      <c r="J20" s="80">
        <f t="shared" si="0"/>
        <v>0</v>
      </c>
      <c r="K20" s="80">
        <f>D20+H20</f>
        <v>0</v>
      </c>
      <c r="L20" s="177">
        <f t="shared" si="1"/>
        <v>0</v>
      </c>
    </row>
    <row r="21" spans="1:21" ht="39" hidden="1" customHeight="1" x14ac:dyDescent="0.35">
      <c r="A21" s="21" t="s">
        <v>46</v>
      </c>
      <c r="B21" s="80"/>
      <c r="C21" s="80"/>
      <c r="D21" s="80"/>
      <c r="E21" s="80"/>
      <c r="F21" s="80"/>
      <c r="G21" s="80"/>
      <c r="H21" s="80"/>
      <c r="I21" s="80">
        <f t="shared" si="0"/>
        <v>0</v>
      </c>
      <c r="J21" s="80">
        <f t="shared" si="0"/>
        <v>0</v>
      </c>
      <c r="K21" s="80">
        <f>D21+H21</f>
        <v>0</v>
      </c>
      <c r="L21" s="177">
        <f t="shared" si="1"/>
        <v>0</v>
      </c>
      <c r="U21" s="81"/>
    </row>
    <row r="22" spans="1:21" hidden="1" x14ac:dyDescent="0.3">
      <c r="A22" s="104" t="s">
        <v>47</v>
      </c>
      <c r="B22" s="217"/>
      <c r="C22" s="217"/>
      <c r="D22" s="217"/>
      <c r="E22" s="80"/>
      <c r="F22" s="217"/>
      <c r="G22" s="217"/>
      <c r="H22" s="217"/>
      <c r="I22" s="217" t="e">
        <f>#REF!</f>
        <v>#REF!</v>
      </c>
      <c r="J22" s="217" t="e">
        <f>#REF!</f>
        <v>#REF!</v>
      </c>
      <c r="K22" s="217" t="e">
        <f>#REF!</f>
        <v>#REF!</v>
      </c>
      <c r="L22" s="177">
        <f t="shared" si="1"/>
        <v>0</v>
      </c>
    </row>
    <row r="23" spans="1:21" hidden="1" x14ac:dyDescent="0.3">
      <c r="A23" s="104" t="s">
        <v>48</v>
      </c>
      <c r="B23" s="217"/>
      <c r="C23" s="217"/>
      <c r="D23" s="217"/>
      <c r="E23" s="80"/>
      <c r="F23" s="217"/>
      <c r="G23" s="217"/>
      <c r="H23" s="217"/>
      <c r="I23" s="217"/>
      <c r="J23" s="217"/>
      <c r="K23" s="217"/>
      <c r="L23" s="177">
        <f t="shared" si="1"/>
        <v>0</v>
      </c>
    </row>
    <row r="24" spans="1:21" ht="18.75" hidden="1" customHeight="1" x14ac:dyDescent="0.3">
      <c r="A24" s="104" t="s">
        <v>49</v>
      </c>
      <c r="B24" s="217"/>
      <c r="C24" s="217"/>
      <c r="D24" s="217"/>
      <c r="E24" s="80"/>
      <c r="F24" s="217"/>
      <c r="G24" s="217"/>
      <c r="H24" s="217"/>
      <c r="I24" s="217"/>
      <c r="J24" s="217"/>
      <c r="K24" s="217"/>
      <c r="L24" s="177">
        <f t="shared" si="1"/>
        <v>0</v>
      </c>
    </row>
    <row r="25" spans="1:21" ht="32.25" hidden="1" customHeight="1" x14ac:dyDescent="0.3">
      <c r="A25" s="21" t="s">
        <v>50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>
        <f t="shared" si="1"/>
        <v>0</v>
      </c>
    </row>
    <row r="26" spans="1:21" ht="36" hidden="1" customHeight="1" x14ac:dyDescent="0.3">
      <c r="A26" s="21" t="s">
        <v>51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177">
        <f t="shared" si="1"/>
        <v>0</v>
      </c>
    </row>
    <row r="27" spans="1:21" ht="59.45" customHeight="1" x14ac:dyDescent="0.3">
      <c r="A27" s="41" t="s">
        <v>122</v>
      </c>
      <c r="B27" s="80">
        <v>17.05</v>
      </c>
      <c r="C27" s="80">
        <v>400</v>
      </c>
      <c r="D27" s="80">
        <v>107003</v>
      </c>
      <c r="E27" s="80">
        <v>0</v>
      </c>
      <c r="F27" s="80">
        <v>1</v>
      </c>
      <c r="G27" s="177">
        <v>48</v>
      </c>
      <c r="H27" s="177">
        <v>1650</v>
      </c>
      <c r="I27" s="177">
        <f>B27+F27</f>
        <v>18.05</v>
      </c>
      <c r="J27" s="177">
        <f>C27+G27</f>
        <v>448</v>
      </c>
      <c r="K27" s="80">
        <f>D27+H27</f>
        <v>108653</v>
      </c>
      <c r="L27" s="177">
        <f t="shared" si="1"/>
        <v>0</v>
      </c>
    </row>
    <row r="28" spans="1:21" ht="42.6" hidden="1" customHeight="1" x14ac:dyDescent="0.3">
      <c r="A28" s="106" t="s">
        <v>52</v>
      </c>
      <c r="B28" s="80">
        <f t="shared" ref="B28:K28" si="2">B27</f>
        <v>17.05</v>
      </c>
      <c r="C28" s="80">
        <f t="shared" si="2"/>
        <v>400</v>
      </c>
      <c r="D28" s="80">
        <f t="shared" si="2"/>
        <v>107003</v>
      </c>
      <c r="E28" s="80"/>
      <c r="F28" s="80">
        <f t="shared" si="2"/>
        <v>1</v>
      </c>
      <c r="G28" s="177">
        <f t="shared" si="2"/>
        <v>48</v>
      </c>
      <c r="H28" s="177">
        <f t="shared" si="2"/>
        <v>1650</v>
      </c>
      <c r="I28" s="177">
        <f t="shared" si="2"/>
        <v>18.05</v>
      </c>
      <c r="J28" s="177">
        <f t="shared" si="2"/>
        <v>448</v>
      </c>
      <c r="K28" s="80">
        <f t="shared" si="2"/>
        <v>108653</v>
      </c>
      <c r="L28" s="177">
        <f t="shared" si="1"/>
        <v>0</v>
      </c>
    </row>
    <row r="29" spans="1:21" ht="32.450000000000003" customHeight="1" x14ac:dyDescent="0.3">
      <c r="A29" s="60" t="s">
        <v>53</v>
      </c>
      <c r="B29" s="80">
        <f>B18+B27</f>
        <v>267.05</v>
      </c>
      <c r="C29" s="80">
        <f t="shared" ref="C29:L29" si="3">C18+C27</f>
        <v>1585</v>
      </c>
      <c r="D29" s="80">
        <f t="shared" si="3"/>
        <v>157003</v>
      </c>
      <c r="E29" s="80">
        <f t="shared" si="3"/>
        <v>250</v>
      </c>
      <c r="F29" s="80">
        <f t="shared" si="3"/>
        <v>1</v>
      </c>
      <c r="G29" s="80">
        <f t="shared" si="3"/>
        <v>48</v>
      </c>
      <c r="H29" s="80">
        <f t="shared" si="3"/>
        <v>1650</v>
      </c>
      <c r="I29" s="80">
        <f t="shared" si="3"/>
        <v>268.05</v>
      </c>
      <c r="J29" s="80">
        <f t="shared" si="3"/>
        <v>1633</v>
      </c>
      <c r="K29" s="80">
        <f t="shared" si="3"/>
        <v>158653</v>
      </c>
      <c r="L29" s="80">
        <f t="shared" si="3"/>
        <v>250</v>
      </c>
    </row>
    <row r="30" spans="1:21" x14ac:dyDescent="0.3">
      <c r="B30" s="33"/>
      <c r="C30" s="33"/>
      <c r="D30" s="33"/>
      <c r="E30" s="33"/>
    </row>
    <row r="31" spans="1:21" s="28" customFormat="1" ht="73.150000000000006" customHeight="1" x14ac:dyDescent="0.35">
      <c r="I31" s="114"/>
    </row>
  </sheetData>
  <mergeCells count="16">
    <mergeCell ref="I13:L13"/>
    <mergeCell ref="J2:L2"/>
    <mergeCell ref="B13:D13"/>
    <mergeCell ref="F13:H13"/>
    <mergeCell ref="A9:L9"/>
    <mergeCell ref="A10:L10"/>
    <mergeCell ref="A11:B11"/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2'!Заголовки_для_печати</vt:lpstr>
      <vt:lpstr>'Додаток 4'!Заголовки_для_печати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Yurii Lutsenko</cp:lastModifiedBy>
  <cp:lastPrinted>2021-12-06T06:38:53Z</cp:lastPrinted>
  <dcterms:created xsi:type="dcterms:W3CDTF">2014-12-27T12:45:40Z</dcterms:created>
  <dcterms:modified xsi:type="dcterms:W3CDTF">2021-12-13T08:15:05Z</dcterms:modified>
</cp:coreProperties>
</file>