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1_12\Рішення виконкому від 23.12.2020 №459\Рішення виконкому від 23.12.2020 №459\"/>
    </mc:Choice>
  </mc:AlternateContent>
  <xr:revisionPtr revIDLastSave="0" documentId="8_{FC91BE7B-EECA-47F4-A3C2-AFED709A302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одаток 1" sheetId="1" r:id="rId1"/>
    <sheet name="Додаток 2" sheetId="4" r:id="rId2"/>
    <sheet name="Додаток 3" sheetId="5" r:id="rId3"/>
  </sheets>
  <definedNames>
    <definedName name="_xlnm.Print_Titles" localSheetId="0">'Додаток 1'!$10:$12</definedName>
    <definedName name="_xlnm.Print_Titles" localSheetId="1">'Додаток 2'!$10:$13</definedName>
    <definedName name="_xlnm.Print_Titles" localSheetId="2">'Додаток 3'!$10:$12</definedName>
    <definedName name="_xlnm.Print_Area" localSheetId="0">'Додаток 1'!$A$1:$F$62</definedName>
    <definedName name="_xlnm.Print_Area" localSheetId="1">'Додаток 2'!$A$1:$P$44</definedName>
    <definedName name="_xlnm.Print_Area" localSheetId="2">'Додаток 3'!$A$1:$J$45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1" i="5" l="1"/>
  <c r="J39" i="5"/>
  <c r="I39" i="5"/>
  <c r="H39" i="5"/>
  <c r="K27" i="4" l="1"/>
  <c r="F25" i="4"/>
  <c r="K30" i="4"/>
  <c r="O30" i="4"/>
  <c r="F27" i="4"/>
  <c r="O27" i="4"/>
  <c r="L15" i="4" l="1"/>
  <c r="M15" i="4"/>
  <c r="N15" i="4"/>
  <c r="O15" i="4"/>
  <c r="K15" i="4"/>
  <c r="G15" i="4"/>
  <c r="H15" i="4"/>
  <c r="I15" i="4"/>
  <c r="F15" i="4"/>
  <c r="E55" i="1"/>
  <c r="E50" i="1" l="1"/>
  <c r="F50" i="1"/>
  <c r="D50" i="1"/>
  <c r="C51" i="1"/>
  <c r="C52" i="1"/>
  <c r="C50" i="1" l="1"/>
  <c r="C49" i="1"/>
  <c r="J15" i="4" l="1"/>
  <c r="J38" i="5"/>
  <c r="H38" i="5"/>
  <c r="I41" i="5"/>
  <c r="G41" i="5" s="1"/>
  <c r="J30" i="4"/>
  <c r="E30" i="4"/>
  <c r="P30" i="4" l="1"/>
  <c r="F37" i="4" l="1"/>
  <c r="F36" i="4" s="1"/>
  <c r="G37" i="4"/>
  <c r="G36" i="4" s="1"/>
  <c r="H37" i="4"/>
  <c r="H36" i="4" s="1"/>
  <c r="I37" i="4"/>
  <c r="I36" i="4" s="1"/>
  <c r="J37" i="4"/>
  <c r="J36" i="4" s="1"/>
  <c r="K37" i="4"/>
  <c r="K36" i="4" s="1"/>
  <c r="L37" i="4"/>
  <c r="L36" i="4" s="1"/>
  <c r="M37" i="4"/>
  <c r="M36" i="4" s="1"/>
  <c r="N37" i="4"/>
  <c r="N36" i="4" s="1"/>
  <c r="O37" i="4"/>
  <c r="O36" i="4" s="1"/>
  <c r="P38" i="4"/>
  <c r="E37" i="4"/>
  <c r="E36" i="4" s="1"/>
  <c r="P36" i="4" l="1"/>
  <c r="P37" i="4"/>
  <c r="H26" i="5" l="1"/>
  <c r="I27" i="5"/>
  <c r="G27" i="5" s="1"/>
  <c r="H22" i="5"/>
  <c r="D33" i="1" l="1"/>
  <c r="C35" i="1" l="1"/>
  <c r="E15" i="1"/>
  <c r="E14" i="1" s="1"/>
  <c r="F15" i="1"/>
  <c r="F14" i="1" s="1"/>
  <c r="D15" i="1"/>
  <c r="D14" i="1" s="1"/>
  <c r="C16" i="1"/>
  <c r="C15" i="1" l="1"/>
  <c r="C14" i="1"/>
  <c r="H32" i="4" l="1"/>
  <c r="I32" i="4"/>
  <c r="K32" i="4"/>
  <c r="L32" i="4"/>
  <c r="M32" i="4"/>
  <c r="N32" i="4"/>
  <c r="O32" i="4"/>
  <c r="F32" i="4"/>
  <c r="J32" i="4" l="1"/>
  <c r="J28" i="4" l="1"/>
  <c r="E28" i="4"/>
  <c r="P28" i="4" l="1"/>
  <c r="D17" i="1"/>
  <c r="J16" i="4" l="1"/>
  <c r="J17" i="4"/>
  <c r="J18" i="4"/>
  <c r="J19" i="4"/>
  <c r="J20" i="4"/>
  <c r="J21" i="4"/>
  <c r="J22" i="4"/>
  <c r="J23" i="4"/>
  <c r="J24" i="4"/>
  <c r="J26" i="4"/>
  <c r="J27" i="4"/>
  <c r="J29" i="4"/>
  <c r="J33" i="4"/>
  <c r="J34" i="4"/>
  <c r="J35" i="4"/>
  <c r="J37" i="5" l="1"/>
  <c r="H37" i="5"/>
  <c r="J35" i="5"/>
  <c r="J34" i="5" s="1"/>
  <c r="H35" i="5"/>
  <c r="H34" i="5" s="1"/>
  <c r="J32" i="5"/>
  <c r="J31" i="5" s="1"/>
  <c r="H32" i="5"/>
  <c r="H31" i="5" s="1"/>
  <c r="J25" i="5"/>
  <c r="H25" i="5"/>
  <c r="H21" i="5"/>
  <c r="J19" i="5"/>
  <c r="J18" i="5" s="1"/>
  <c r="J13" i="5" s="1"/>
  <c r="H19" i="5"/>
  <c r="H18" i="5" s="1"/>
  <c r="H15" i="5"/>
  <c r="H14" i="5" s="1"/>
  <c r="I14" i="5"/>
  <c r="I15" i="5"/>
  <c r="I16" i="5"/>
  <c r="G16" i="5" s="1"/>
  <c r="I17" i="5"/>
  <c r="G17" i="5" s="1"/>
  <c r="I20" i="5"/>
  <c r="I19" i="5" s="1"/>
  <c r="I21" i="5"/>
  <c r="I22" i="5"/>
  <c r="G22" i="5" s="1"/>
  <c r="I23" i="5"/>
  <c r="G23" i="5" s="1"/>
  <c r="I26" i="5"/>
  <c r="G28" i="5"/>
  <c r="I29" i="5"/>
  <c r="G29" i="5" s="1"/>
  <c r="I30" i="5"/>
  <c r="G30" i="5" s="1"/>
  <c r="I24" i="5"/>
  <c r="G24" i="5" s="1"/>
  <c r="G33" i="5"/>
  <c r="I36" i="5"/>
  <c r="G36" i="5" s="1"/>
  <c r="G39" i="5"/>
  <c r="I40" i="5"/>
  <c r="G40" i="5" l="1"/>
  <c r="I38" i="5"/>
  <c r="I35" i="5"/>
  <c r="J42" i="5"/>
  <c r="I37" i="5"/>
  <c r="G37" i="5" s="1"/>
  <c r="G26" i="5"/>
  <c r="G20" i="5"/>
  <c r="G21" i="5"/>
  <c r="I25" i="5"/>
  <c r="G25" i="5" s="1"/>
  <c r="I32" i="5"/>
  <c r="I18" i="5"/>
  <c r="G18" i="5" s="1"/>
  <c r="G19" i="5"/>
  <c r="G14" i="5"/>
  <c r="H13" i="5"/>
  <c r="H42" i="5" s="1"/>
  <c r="I13" i="5"/>
  <c r="G15" i="5"/>
  <c r="M31" i="4"/>
  <c r="N31" i="4"/>
  <c r="O31" i="4"/>
  <c r="K31" i="4"/>
  <c r="H31" i="4"/>
  <c r="I31" i="4"/>
  <c r="F31" i="4"/>
  <c r="M14" i="4"/>
  <c r="N14" i="4"/>
  <c r="O14" i="4"/>
  <c r="K14" i="4"/>
  <c r="G14" i="4"/>
  <c r="H14" i="4"/>
  <c r="I14" i="4"/>
  <c r="F14" i="4"/>
  <c r="G38" i="5" l="1"/>
  <c r="G13" i="5"/>
  <c r="I34" i="5"/>
  <c r="G34" i="5" s="1"/>
  <c r="G35" i="5"/>
  <c r="M39" i="4"/>
  <c r="O39" i="4"/>
  <c r="L31" i="4"/>
  <c r="J31" i="4" s="1"/>
  <c r="L14" i="4"/>
  <c r="J14" i="4" s="1"/>
  <c r="I31" i="5"/>
  <c r="G31" i="5" s="1"/>
  <c r="G32" i="5"/>
  <c r="I39" i="4"/>
  <c r="N39" i="4"/>
  <c r="K39" i="4"/>
  <c r="H39" i="4"/>
  <c r="F39" i="4"/>
  <c r="E15" i="4"/>
  <c r="E16" i="4"/>
  <c r="P16" i="4" s="1"/>
  <c r="E17" i="4"/>
  <c r="P17" i="4" s="1"/>
  <c r="E18" i="4"/>
  <c r="P18" i="4" s="1"/>
  <c r="E19" i="4"/>
  <c r="P19" i="4" s="1"/>
  <c r="E20" i="4"/>
  <c r="P20" i="4" s="1"/>
  <c r="E21" i="4"/>
  <c r="P21" i="4" s="1"/>
  <c r="E22" i="4"/>
  <c r="P22" i="4" s="1"/>
  <c r="E23" i="4"/>
  <c r="P23" i="4" s="1"/>
  <c r="E24" i="4"/>
  <c r="P24" i="4" s="1"/>
  <c r="E25" i="4"/>
  <c r="P25" i="4" s="1"/>
  <c r="E26" i="4"/>
  <c r="P26" i="4" s="1"/>
  <c r="E27" i="4"/>
  <c r="P27" i="4" s="1"/>
  <c r="E29" i="4"/>
  <c r="P29" i="4" s="1"/>
  <c r="E31" i="4"/>
  <c r="E32" i="4"/>
  <c r="P32" i="4" s="1"/>
  <c r="E33" i="4"/>
  <c r="P33" i="4" s="1"/>
  <c r="E34" i="4"/>
  <c r="P34" i="4" s="1"/>
  <c r="E35" i="4"/>
  <c r="P35" i="4" s="1"/>
  <c r="E14" i="4"/>
  <c r="E39" i="4" l="1"/>
  <c r="I42" i="5"/>
  <c r="G42" i="5" s="1"/>
  <c r="P14" i="4"/>
  <c r="P31" i="4"/>
  <c r="L39" i="4"/>
  <c r="J39" i="4" s="1"/>
  <c r="P15" i="4"/>
  <c r="P39" i="4"/>
  <c r="E53" i="1"/>
  <c r="E48" i="1" s="1"/>
  <c r="F53" i="1"/>
  <c r="F48" i="1" s="1"/>
  <c r="D53" i="1"/>
  <c r="D48" i="1" s="1"/>
  <c r="C55" i="1"/>
  <c r="E17" i="1" l="1"/>
  <c r="E13" i="1" s="1"/>
  <c r="F17" i="1"/>
  <c r="F13" i="1" s="1"/>
  <c r="C18" i="1"/>
  <c r="D20" i="1"/>
  <c r="C17" i="1" l="1"/>
  <c r="C56" i="1"/>
  <c r="C57" i="1"/>
  <c r="Q32" i="4" l="1"/>
  <c r="C53" i="1" l="1"/>
  <c r="C58" i="1"/>
  <c r="C48" i="1" l="1"/>
  <c r="E46" i="1"/>
  <c r="F46" i="1"/>
  <c r="D46" i="1"/>
  <c r="C47" i="1"/>
  <c r="F45" i="1" l="1"/>
  <c r="F44" i="1" s="1"/>
  <c r="D45" i="1"/>
  <c r="D44" i="1" s="1"/>
  <c r="E45" i="1"/>
  <c r="E44" i="1" s="1"/>
  <c r="C46" i="1"/>
  <c r="E25" i="1"/>
  <c r="F25" i="1"/>
  <c r="D25" i="1"/>
  <c r="D19" i="1" s="1"/>
  <c r="D13" i="1" s="1"/>
  <c r="C27" i="1"/>
  <c r="C28" i="1"/>
  <c r="C29" i="1"/>
  <c r="C30" i="1"/>
  <c r="C44" i="1" l="1"/>
  <c r="C45" i="1"/>
  <c r="D37" i="1" l="1"/>
  <c r="D36" i="1" s="1"/>
  <c r="C36" i="1" s="1"/>
  <c r="C38" i="1"/>
  <c r="C20" i="1"/>
  <c r="C21" i="1"/>
  <c r="C22" i="1"/>
  <c r="C23" i="1"/>
  <c r="C24" i="1"/>
  <c r="C25" i="1"/>
  <c r="C26" i="1"/>
  <c r="C42" i="1"/>
  <c r="E40" i="1"/>
  <c r="E39" i="1" s="1"/>
  <c r="F40" i="1"/>
  <c r="F39" i="1" s="1"/>
  <c r="D40" i="1"/>
  <c r="E33" i="1"/>
  <c r="F33" i="1"/>
  <c r="F32" i="1" s="1"/>
  <c r="D32" i="1"/>
  <c r="C34" i="1"/>
  <c r="C41" i="1"/>
  <c r="D39" i="1"/>
  <c r="C37" i="1" l="1"/>
  <c r="C40" i="1"/>
  <c r="D31" i="1"/>
  <c r="D43" i="1" s="1"/>
  <c r="C19" i="1"/>
  <c r="C39" i="1"/>
  <c r="F31" i="1"/>
  <c r="F43" i="1" s="1"/>
  <c r="F59" i="1" s="1"/>
  <c r="E32" i="1"/>
  <c r="C33" i="1"/>
  <c r="C13" i="1" l="1"/>
  <c r="C32" i="1"/>
  <c r="E31" i="1"/>
  <c r="E43" i="1" l="1"/>
  <c r="E59" i="1" s="1"/>
  <c r="C31" i="1"/>
  <c r="U18" i="4" l="1"/>
  <c r="C43" i="1"/>
  <c r="D59" i="1"/>
  <c r="C59" i="1" s="1"/>
  <c r="G32" i="4" l="1"/>
  <c r="G31" i="4" s="1"/>
  <c r="G39" i="4" s="1"/>
</calcChain>
</file>

<file path=xl/sharedStrings.xml><?xml version="1.0" encoding="utf-8"?>
<sst xmlns="http://schemas.openxmlformats.org/spreadsheetml/2006/main" count="287" uniqueCount="174">
  <si>
    <t>ДОХОДИ</t>
  </si>
  <si>
    <t xml:space="preserve">грн. </t>
  </si>
  <si>
    <t>Загальний фонд</t>
  </si>
  <si>
    <t>Спеціальний фонд</t>
  </si>
  <si>
    <t>ПОДАТКОВІ НАДХОДЖЕННЯ</t>
  </si>
  <si>
    <t>НЕПОДАТКОВІ  НАДХОДЖЕННЯ</t>
  </si>
  <si>
    <t>21000000 </t>
  </si>
  <si>
    <t>Доходи від власності та підприємницької діяльності </t>
  </si>
  <si>
    <t>Інші надходження</t>
  </si>
  <si>
    <t>Адміністративні штрафи та інші санкції</t>
  </si>
  <si>
    <t xml:space="preserve">Власні надходження бюджетних установ </t>
  </si>
  <si>
    <t>РАЗОМ ДОХОДІВ</t>
  </si>
  <si>
    <t>ОФІЦІЙНІ ТРАНСФЕРТИ</t>
  </si>
  <si>
    <t>Код</t>
  </si>
  <si>
    <t>Всього</t>
  </si>
  <si>
    <t>грн.</t>
  </si>
  <si>
    <t xml:space="preserve"> </t>
  </si>
  <si>
    <t>Разом</t>
  </si>
  <si>
    <t>з них</t>
  </si>
  <si>
    <t>оплата праці</t>
  </si>
  <si>
    <t>комунальні послуги та енергоносії</t>
  </si>
  <si>
    <t>Виконком Довгинцівської  районної в місті ради</t>
  </si>
  <si>
    <t>Управління  праці  та соціального захисту населення виконкому Довгинцівської районної в місті ради</t>
  </si>
  <si>
    <t>видатки споживання</t>
  </si>
  <si>
    <t>видатки розвитку</t>
  </si>
  <si>
    <t>0111</t>
  </si>
  <si>
    <t>1040</t>
  </si>
  <si>
    <t>0810</t>
  </si>
  <si>
    <t>1010</t>
  </si>
  <si>
    <t>1020</t>
  </si>
  <si>
    <t xml:space="preserve">ПЕРЕЛІК        </t>
  </si>
  <si>
    <t>УСЬОГО</t>
  </si>
  <si>
    <t>Додаток 1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</si>
  <si>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</si>
  <si>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</si>
  <si>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</si>
  <si>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</si>
  <si>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</si>
  <si>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</si>
  <si>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0829</t>
  </si>
  <si>
    <t>1050</t>
  </si>
  <si>
    <t>Організація та проведення громадських робіт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</si>
  <si>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</si>
  <si>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</si>
  <si>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</si>
  <si>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Заходи державної політики з питань дітей та їх соціального захисту</t>
  </si>
  <si>
    <t>3112</t>
  </si>
  <si>
    <t>Здійснення соціальної роботи з вразливими категоріями населення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</si>
  <si>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</si>
  <si>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</si>
  <si>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0620</t>
  </si>
  <si>
    <t>3104</t>
  </si>
  <si>
    <t xml:space="preserve"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 </t>
  </si>
  <si>
    <t>Туристичний збір </t>
  </si>
  <si>
    <t>Туристичний збір, сплачений юридичними особами </t>
  </si>
  <si>
    <t>Реалізація державної політики у молодіжній сфері</t>
  </si>
  <si>
    <t>3130</t>
  </si>
  <si>
    <t>0200000</t>
  </si>
  <si>
    <t>0210000</t>
  </si>
  <si>
    <t>0210160</t>
  </si>
  <si>
    <t>0160</t>
  </si>
  <si>
    <t>0213112</t>
  </si>
  <si>
    <t>0213120</t>
  </si>
  <si>
    <t>3120</t>
  </si>
  <si>
    <t>0213122</t>
  </si>
  <si>
    <t>0213123</t>
  </si>
  <si>
    <t>3122</t>
  </si>
  <si>
    <t>3123</t>
  </si>
  <si>
    <t>0213130</t>
  </si>
  <si>
    <t>0215061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</si>
  <si>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</si>
  <si>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</si>
  <si>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0216030</t>
  </si>
  <si>
    <t>6030</t>
  </si>
  <si>
    <t>Організація благоустрою населених пунктів</t>
  </si>
  <si>
    <t>0216090</t>
  </si>
  <si>
    <t>6090</t>
  </si>
  <si>
    <t>0640</t>
  </si>
  <si>
    <t>Інша діяльність у сфері житлово-комунального господарства</t>
  </si>
  <si>
    <t>0800000</t>
  </si>
  <si>
    <t>0810000</t>
  </si>
  <si>
    <t>0813104</t>
  </si>
  <si>
    <t>0813160</t>
  </si>
  <si>
    <t>3160</t>
  </si>
  <si>
    <t>Туристичний збір, сплачений фізичними особами </t>
  </si>
  <si>
    <t xml:space="preserve">Від органів державного управління  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</si>
  <si>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</si>
  <si>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</si>
  <si>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</si>
  <si>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0213210</t>
  </si>
  <si>
    <t>3210</t>
  </si>
  <si>
    <t>0213242</t>
  </si>
  <si>
    <t>Інші заходи у сфері соціального захисту і соціального забезпечення</t>
  </si>
  <si>
    <t>0214082</t>
  </si>
  <si>
    <t>Інші заходи в галузі культури і мистецтва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</si>
  <si>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</si>
  <si>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0813242</t>
  </si>
  <si>
    <t>Субвенція з місцевого бюджету на здійснення заходів щодо соціально - 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</si>
  <si>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у тому числі:</t>
  </si>
  <si>
    <t xml:space="preserve">Інші субвенції з місцевого бюджету </t>
  </si>
  <si>
    <t>на облаштування житлових приміщень, придбаних у 2018 році за рахунок субвенції з державного бюджету на придбання житла для розвитку сімейних та інших форм виховання, наближених до сімейних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</si>
  <si>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</si>
  <si>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</si>
  <si>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Найменування згідно
 з Класифікацією доходів бюджету</t>
  </si>
  <si>
    <t>Усього</t>
  </si>
  <si>
    <t>усього</t>
  </si>
  <si>
    <t>у тому числі бюджет розвитку</t>
  </si>
  <si>
    <t>УСЬОГО ДОХОДІВ (без урахування міжбюджетних трансфертів)</t>
  </si>
  <si>
    <t>Код Функціональної класифікації видатків та кредитування бюджету</t>
  </si>
  <si>
    <t>0213140</t>
  </si>
  <si>
    <t xml:space="preserve"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 </t>
  </si>
  <si>
    <t xml:space="preserve">УСЬОГО </t>
  </si>
  <si>
    <t>Код Програмної класифікації видатків та кредитування місцевого бюджету</t>
  </si>
  <si>
    <t>Найменування місцевої / регіональної програми</t>
  </si>
  <si>
    <t>0216086</t>
  </si>
  <si>
    <t>6086</t>
  </si>
  <si>
    <t>Інша діяльність щодо забезпечення житлом громадян</t>
  </si>
  <si>
    <t>0610</t>
  </si>
  <si>
    <t>Рентна плата та плата за використання інших природних ресурсів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</si>
  <si>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</si>
  <si>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</si>
  <si>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 </t>
  </si>
  <si>
    <t>0213131</t>
  </si>
  <si>
    <t>Здійснення заходів та реалізація проектів на виконання Державної цільової соціальної програми "Молодь України"</t>
  </si>
  <si>
    <t xml:space="preserve">Програма соціального захисту окремих категорій громадян Довгинцівського району на 2020-2022 роки </t>
  </si>
  <si>
    <t>Програма реалізації соціального захисту дітей на 2020 -         2022 роки</t>
  </si>
  <si>
    <t xml:space="preserve">Програма реалізації заходів щодо поліпшення становища молоді, жінок та сімей на 2020-2022 роки </t>
  </si>
  <si>
    <t>Програма реалізації культурно-мистецьких заходів державного та місцевого значення на 2020-2022 роки</t>
  </si>
  <si>
    <t>Програма реалізації заходів на розвиток фізичної культури і спорту на 2020-2022 роки</t>
  </si>
  <si>
    <r>
      <t>Програма реалізації заходів щодо благоустрою, утримання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єктів, територій району та житла, на 2020-2022 роки </t>
    </r>
  </si>
  <si>
    <t xml:space="preserve">   (код бюджету)</t>
  </si>
  <si>
    <t>на виконання доручень виборців депутатами обласної ради у 2020 році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</si>
  <si>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</si>
  <si>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</si>
  <si>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Дата і номер документа, яким затверджено місцеву регіональну програму</t>
  </si>
  <si>
    <t>3700000</t>
  </si>
  <si>
    <t>Фінансовий відділ виконкому Довгинцівської районної в місті ради</t>
  </si>
  <si>
    <t>3710000</t>
  </si>
  <si>
    <t>0133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</si>
  <si>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</si>
  <si>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 xml:space="preserve">Надходження від плати за послуги, що надаються бюджетними установами згідно із законодавством </t>
  </si>
  <si>
    <t xml:space="preserve">Плата за послуги, що надаються бюджетними установами згідно з їх основною діяльністю </t>
  </si>
  <si>
    <t>0217310</t>
  </si>
  <si>
    <t>7310</t>
  </si>
  <si>
    <t>0443</t>
  </si>
  <si>
    <t>Будівництво об'єктів житлово-комунального господарства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</si>
  <si>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</si>
  <si>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бюджету, з них на:</t>
  </si>
  <si>
    <t>−підготовку і проведення місцевих виборів</t>
  </si>
  <si>
    <t>−виготовлення органами ведення Державного реєстру виборців списків виборців та іменних запрошень для підготовки і проведення місцевих виборів</t>
  </si>
  <si>
    <t>04578607000</t>
  </si>
  <si>
    <t>бюджету Довгинцівського району у місті Кривий Ріг на 2021 рік</t>
  </si>
  <si>
    <t>РОЗПОДІЛ                                                                                                                                                                                                                                                                                                                                                                                                                                                                                                   видатків бюджету Довгинцівського району у місті Кривий Ріг на 2021 рік</t>
  </si>
  <si>
    <t>на фінансування проектів - переможців конкурсу місцевого розвитку "Громадський бюджет" у 2021 році</t>
  </si>
  <si>
    <t>Рішення районної в місті ради від 24.12.2019 № 244 зі змінами</t>
  </si>
  <si>
    <t>Рішення районної в місті ради від 24.12.2019 № 241 зі змінами</t>
  </si>
  <si>
    <t>Рішення районної в місті ради від 24.12.2019 № 246 зі змінами</t>
  </si>
  <si>
    <t>Рішення районної в місті ради від 24.12.2019 № 242 зі змінами</t>
  </si>
  <si>
    <t>Рішення районної в місті ради від 24.12.2019 № 243 зі змінами</t>
  </si>
  <si>
    <t xml:space="preserve"> Рішення районної в місті ради від 24.12.2019 № 245 зі змінами</t>
  </si>
  <si>
    <t>місцевих/регіональних програм, які фінансуватимуться за рахунок коштів бюджету Довгинцівського району у місті Кривий Ріг у 2021 році</t>
  </si>
  <si>
    <t>3718710</t>
  </si>
  <si>
    <t>Резервний фонд місцевого бюджету</t>
  </si>
  <si>
    <t>Керівництво і управління у відповідній сфері у містах (місті Києві), селищах, селах, територіальних громадах</t>
  </si>
  <si>
    <t>до рішення виконкому</t>
  </si>
  <si>
    <t>районної в місті ради</t>
  </si>
  <si>
    <t xml:space="preserve">районної в місті ради </t>
  </si>
  <si>
    <t>Додаток  2</t>
  </si>
  <si>
    <t>Додаток 3</t>
  </si>
  <si>
    <t>Керуючий справами виконкому</t>
  </si>
  <si>
    <t>Олександр Гижко</t>
  </si>
  <si>
    <t>від  23.12.2020  № 459</t>
  </si>
  <si>
    <t xml:space="preserve">від  23.12.2020  № 459 </t>
  </si>
  <si>
    <t>від 23.12.2020  № 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</si>
</sst>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_ ;\-#,##0.00\ "/>
  </numFmts>
  <fonts count="22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i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1" applyFont="1"/>
    <xf numFmtId="0" fontId="4" fillId="0" borderId="0" xfId="0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indent="3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justify" vertical="center" wrapText="1"/>
    </xf>
    <xf numFmtId="2" fontId="4" fillId="0" borderId="0" xfId="0" applyNumberFormat="1" applyFont="1"/>
    <xf numFmtId="0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top" wrapText="1"/>
    </xf>
    <xf numFmtId="1" fontId="4" fillId="0" borderId="0" xfId="0" applyNumberFormat="1" applyFont="1"/>
    <xf numFmtId="1" fontId="4" fillId="0" borderId="0" xfId="1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1" applyFont="1"/>
    <xf numFmtId="0" fontId="9" fillId="0" borderId="0" xfId="1" applyFont="1" applyAlignment="1">
      <alignment vertical="center" wrapText="1"/>
    </xf>
    <xf numFmtId="0" fontId="8" fillId="0" borderId="0" xfId="0" applyFont="1"/>
    <xf numFmtId="0" fontId="8" fillId="0" borderId="0" xfId="1" applyFont="1" applyAlignment="1">
      <alignment vertical="center" wrapText="1"/>
    </xf>
    <xf numFmtId="0" fontId="10" fillId="0" borderId="0" xfId="0" applyFont="1"/>
    <xf numFmtId="0" fontId="4" fillId="0" borderId="0" xfId="0" applyFont="1" applyAlignment="1"/>
    <xf numFmtId="0" fontId="8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0" borderId="0" xfId="0" applyFont="1" applyBorder="1" applyAlignment="1"/>
    <xf numFmtId="0" fontId="4" fillId="0" borderId="1" xfId="0" applyFont="1" applyBorder="1"/>
    <xf numFmtId="2" fontId="4" fillId="0" borderId="1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shrinkToFit="1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/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/>
    <xf numFmtId="0" fontId="4" fillId="0" borderId="1" xfId="0" applyFont="1" applyBorder="1" applyAlignment="1">
      <alignment vertical="center"/>
    </xf>
    <xf numFmtId="0" fontId="11" fillId="0" borderId="0" xfId="0" applyFont="1" applyFill="1"/>
    <xf numFmtId="0" fontId="12" fillId="0" borderId="0" xfId="1" applyFont="1" applyAlignment="1"/>
    <xf numFmtId="0" fontId="12" fillId="0" borderId="0" xfId="1" applyFont="1" applyAlignment="1">
      <alignment horizontal="left"/>
    </xf>
    <xf numFmtId="0" fontId="12" fillId="0" borderId="0" xfId="1" applyFont="1" applyFill="1" applyAlignment="1"/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/>
    <xf numFmtId="0" fontId="4" fillId="0" borderId="0" xfId="0" applyFont="1" applyBorder="1"/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3" fillId="0" borderId="0" xfId="0" applyFont="1"/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>
      <alignment vertical="center" wrapText="1"/>
    </xf>
    <xf numFmtId="0" fontId="8" fillId="0" borderId="0" xfId="0" applyFont="1" applyBorder="1"/>
    <xf numFmtId="2" fontId="4" fillId="0" borderId="0" xfId="0" applyNumberFormat="1" applyFont="1" applyBorder="1"/>
    <xf numFmtId="2" fontId="4" fillId="0" borderId="0" xfId="1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6" fillId="0" borderId="0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justify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 wrapText="1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0" applyFont="1" applyBorder="1"/>
    <xf numFmtId="0" fontId="19" fillId="0" borderId="3" xfId="0" applyFont="1" applyBorder="1" applyAlignment="1">
      <alignment vertical="center"/>
    </xf>
    <xf numFmtId="165" fontId="4" fillId="0" borderId="1" xfId="3" applyNumberFormat="1" applyFont="1" applyBorder="1" applyAlignment="1">
      <alignment horizontal="center" vertical="center" wrapText="1"/>
    </xf>
    <xf numFmtId="165" fontId="4" fillId="0" borderId="1" xfId="3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top"/>
    </xf>
    <xf numFmtId="0" fontId="8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Border="1"/>
    <xf numFmtId="2" fontId="4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49" fontId="20" fillId="0" borderId="0" xfId="0" applyNumberFormat="1" applyFont="1" applyAlignment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left"/>
    </xf>
  </cellXfs>
  <cellStyles count="4">
    <cellStyle name="Обычный" xfId="0" builtinId="0"/>
    <cellStyle name="Обычный 2" xfId="2" xr:uid="{00000000-0005-0000-0000-000001000000}"/>
    <cellStyle name="Обычный_Лист1" xfId="1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tabSelected="1" view="pageBreakPreview" topLeftCell="A34" zoomScale="70" zoomScaleNormal="100" zoomScaleSheetLayoutView="70" workbookViewId="0">
      <selection activeCell="D4" sqref="D4"/>
    </sheetView>
  </sheetViews>
  <sheetFormatPr defaultColWidth="9.109375" defaultRowHeight="18" x14ac:dyDescent="0.35"/>
  <cols>
    <col min="1" max="1" width="14.33203125" style="2" customWidth="1"/>
    <col min="2" max="2" width="88.33203125" style="2" customWidth="1"/>
    <col min="3" max="3" width="19.5546875" style="2" customWidth="1"/>
    <col min="4" max="4" width="20.44140625" style="2" customWidth="1"/>
    <col min="5" max="5" width="16.5546875" style="2" customWidth="1"/>
    <col min="6" max="6" width="17.5546875" style="2" customWidth="1"/>
    <col min="7" max="8" width="9.109375" style="2"/>
    <col min="9" max="9" width="19.5546875" style="67" bestFit="1" customWidth="1"/>
    <col min="10" max="16384" width="9.109375" style="2"/>
  </cols>
  <sheetData>
    <row r="1" spans="1:9" s="28" customFormat="1" ht="26.4" customHeight="1" x14ac:dyDescent="0.4">
      <c r="A1" s="26"/>
      <c r="B1" s="27"/>
      <c r="D1" s="61" t="s">
        <v>32</v>
      </c>
      <c r="E1" s="61"/>
      <c r="F1" s="61"/>
      <c r="I1" s="89"/>
    </row>
    <row r="2" spans="1:9" s="28" customFormat="1" ht="26.4" customHeight="1" x14ac:dyDescent="0.4">
      <c r="A2" s="26"/>
      <c r="B2" s="29"/>
      <c r="D2" s="62" t="s">
        <v>164</v>
      </c>
      <c r="E2" s="61"/>
      <c r="F2" s="61"/>
      <c r="I2" s="89"/>
    </row>
    <row r="3" spans="1:9" s="28" customFormat="1" ht="26.4" customHeight="1" x14ac:dyDescent="0.4">
      <c r="A3" s="26"/>
      <c r="B3" s="29"/>
      <c r="D3" s="63" t="s">
        <v>165</v>
      </c>
      <c r="E3" s="63"/>
      <c r="F3" s="63"/>
      <c r="I3" s="89"/>
    </row>
    <row r="4" spans="1:9" s="28" customFormat="1" ht="26.4" customHeight="1" x14ac:dyDescent="0.4">
      <c r="A4" s="26"/>
      <c r="B4" s="26"/>
      <c r="D4" s="61" t="s">
        <v>171</v>
      </c>
      <c r="E4" s="61"/>
      <c r="F4" s="61"/>
      <c r="I4" s="89"/>
    </row>
    <row r="5" spans="1:9" x14ac:dyDescent="0.35">
      <c r="A5" s="1"/>
      <c r="B5" s="1"/>
      <c r="C5" s="4"/>
      <c r="D5" s="1"/>
      <c r="E5" s="3"/>
      <c r="F5" s="5"/>
    </row>
    <row r="6" spans="1:9" s="28" customFormat="1" ht="55.8" customHeight="1" x14ac:dyDescent="0.35">
      <c r="A6" s="129" t="s">
        <v>0</v>
      </c>
      <c r="B6" s="129"/>
      <c r="C6" s="129"/>
      <c r="D6" s="129"/>
      <c r="E6" s="129"/>
      <c r="F6" s="129"/>
      <c r="I6" s="89"/>
    </row>
    <row r="7" spans="1:9" s="28" customFormat="1" ht="33" customHeight="1" x14ac:dyDescent="0.35">
      <c r="A7" s="130" t="s">
        <v>151</v>
      </c>
      <c r="B7" s="130"/>
      <c r="C7" s="130"/>
      <c r="D7" s="130"/>
      <c r="E7" s="130"/>
      <c r="F7" s="130"/>
      <c r="I7" s="89"/>
    </row>
    <row r="8" spans="1:9" s="25" customFormat="1" ht="27.6" customHeight="1" x14ac:dyDescent="0.35">
      <c r="A8" s="131" t="s">
        <v>150</v>
      </c>
      <c r="B8" s="131"/>
      <c r="C8" s="110"/>
      <c r="D8" s="110"/>
      <c r="E8" s="110"/>
      <c r="F8" s="110"/>
      <c r="I8" s="111"/>
    </row>
    <row r="9" spans="1:9" ht="16.95" customHeight="1" x14ac:dyDescent="0.35">
      <c r="A9" s="112" t="s">
        <v>130</v>
      </c>
      <c r="B9" s="112"/>
      <c r="C9" s="6"/>
      <c r="D9" s="6"/>
      <c r="E9" s="6"/>
      <c r="F9" s="7" t="s">
        <v>1</v>
      </c>
    </row>
    <row r="10" spans="1:9" ht="27.6" customHeight="1" x14ac:dyDescent="0.35">
      <c r="A10" s="128" t="s">
        <v>13</v>
      </c>
      <c r="B10" s="128" t="s">
        <v>103</v>
      </c>
      <c r="C10" s="128" t="s">
        <v>104</v>
      </c>
      <c r="D10" s="128" t="s">
        <v>2</v>
      </c>
      <c r="E10" s="128" t="s">
        <v>3</v>
      </c>
      <c r="F10" s="128"/>
    </row>
    <row r="11" spans="1:9" ht="61.95" customHeight="1" x14ac:dyDescent="0.35">
      <c r="A11" s="128"/>
      <c r="B11" s="128"/>
      <c r="C11" s="128"/>
      <c r="D11" s="128"/>
      <c r="E11" s="8" t="s">
        <v>105</v>
      </c>
      <c r="F11" s="8" t="s">
        <v>106</v>
      </c>
    </row>
    <row r="12" spans="1:9" s="93" customFormat="1" ht="18.600000000000001" customHeight="1" x14ac:dyDescent="0.25">
      <c r="A12" s="92">
        <v>1</v>
      </c>
      <c r="B12" s="92">
        <v>2</v>
      </c>
      <c r="C12" s="92">
        <v>3</v>
      </c>
      <c r="D12" s="92">
        <v>4</v>
      </c>
      <c r="E12" s="92">
        <v>5</v>
      </c>
      <c r="F12" s="92">
        <v>6</v>
      </c>
      <c r="I12" s="94"/>
    </row>
    <row r="13" spans="1:9" ht="27.6" customHeight="1" x14ac:dyDescent="0.35">
      <c r="A13" s="9">
        <v>10000000</v>
      </c>
      <c r="B13" s="9" t="s">
        <v>4</v>
      </c>
      <c r="C13" s="113">
        <f>D13+E13</f>
        <v>27294200</v>
      </c>
      <c r="D13" s="113">
        <f>D14+D17+D19</f>
        <v>27294200</v>
      </c>
      <c r="E13" s="113">
        <f t="shared" ref="E13:F13" si="0">E14+E17+E19</f>
        <v>0</v>
      </c>
      <c r="F13" s="113">
        <f t="shared" si="0"/>
        <v>0</v>
      </c>
    </row>
    <row r="14" spans="1:9" ht="27.6" customHeight="1" x14ac:dyDescent="0.35">
      <c r="A14" s="103">
        <v>13000000</v>
      </c>
      <c r="B14" s="104" t="s">
        <v>118</v>
      </c>
      <c r="C14" s="113">
        <f t="shared" ref="C14:C16" si="1">D14+E14</f>
        <v>4200</v>
      </c>
      <c r="D14" s="113">
        <f>D15</f>
        <v>4200</v>
      </c>
      <c r="E14" s="113">
        <f t="shared" ref="E14:F15" si="2">E15</f>
        <v>0</v>
      </c>
      <c r="F14" s="113">
        <f t="shared" si="2"/>
        <v>0</v>
      </c>
    </row>
    <row r="15" spans="1:9" ht="27.6" customHeight="1" x14ac:dyDescent="0.35">
      <c r="A15" s="103">
        <v>13010000</v>
      </c>
      <c r="B15" s="104" t="s">
        <v>119</v>
      </c>
      <c r="C15" s="113">
        <f t="shared" si="1"/>
        <v>4200</v>
      </c>
      <c r="D15" s="113">
        <f>D16</f>
        <v>4200</v>
      </c>
      <c r="E15" s="113">
        <f t="shared" si="2"/>
        <v>0</v>
      </c>
      <c r="F15" s="113">
        <f t="shared" si="2"/>
        <v>0</v>
      </c>
    </row>
    <row r="16" spans="1:9" ht="63" customHeight="1" x14ac:dyDescent="0.35">
      <c r="A16" s="105">
        <v>13010200</v>
      </c>
      <c r="B16" s="104" t="s">
        <v>120</v>
      </c>
      <c r="C16" s="113">
        <f t="shared" si="1"/>
        <v>4200</v>
      </c>
      <c r="D16" s="113">
        <v>4200</v>
      </c>
      <c r="E16" s="113">
        <v>0</v>
      </c>
      <c r="F16" s="113">
        <v>0</v>
      </c>
    </row>
    <row r="17" spans="1:9" ht="27.6" customHeight="1" x14ac:dyDescent="0.35">
      <c r="A17" s="9">
        <v>14000000</v>
      </c>
      <c r="B17" s="10" t="s">
        <v>101</v>
      </c>
      <c r="C17" s="113">
        <f t="shared" ref="C17:C18" si="3">D17+E17</f>
        <v>16930000</v>
      </c>
      <c r="D17" s="113">
        <f>D18</f>
        <v>16930000</v>
      </c>
      <c r="E17" s="113">
        <f t="shared" ref="E17:F17" si="4">E18</f>
        <v>0</v>
      </c>
      <c r="F17" s="113">
        <f t="shared" si="4"/>
        <v>0</v>
      </c>
    </row>
    <row r="18" spans="1:9" ht="42.6" customHeight="1" x14ac:dyDescent="0.35">
      <c r="A18" s="9">
        <v>14040000</v>
      </c>
      <c r="B18" s="11" t="s">
        <v>102</v>
      </c>
      <c r="C18" s="113">
        <f t="shared" si="3"/>
        <v>16930000</v>
      </c>
      <c r="D18" s="113">
        <v>16930000</v>
      </c>
      <c r="E18" s="113">
        <v>0</v>
      </c>
      <c r="F18" s="113">
        <v>0</v>
      </c>
    </row>
    <row r="19" spans="1:9" ht="27.6" customHeight="1" x14ac:dyDescent="0.35">
      <c r="A19" s="8">
        <v>18000000</v>
      </c>
      <c r="B19" s="13" t="s">
        <v>33</v>
      </c>
      <c r="C19" s="113">
        <f t="shared" ref="C19:C26" si="5">D19+E19</f>
        <v>10360000</v>
      </c>
      <c r="D19" s="113">
        <f>D20+D25</f>
        <v>10360000</v>
      </c>
      <c r="E19" s="113">
        <v>0</v>
      </c>
      <c r="F19" s="113">
        <v>0</v>
      </c>
      <c r="I19" s="90"/>
    </row>
    <row r="20" spans="1:9" ht="27.6" customHeight="1" x14ac:dyDescent="0.35">
      <c r="A20" s="8">
        <v>18010000</v>
      </c>
      <c r="B20" s="13" t="s">
        <v>34</v>
      </c>
      <c r="C20" s="113">
        <f t="shared" si="5"/>
        <v>10360000</v>
      </c>
      <c r="D20" s="113">
        <f>D21+D22+D23+D24</f>
        <v>10360000</v>
      </c>
      <c r="E20" s="113">
        <v>0</v>
      </c>
      <c r="F20" s="113">
        <v>0</v>
      </c>
    </row>
    <row r="21" spans="1:9" ht="42.6" customHeight="1" x14ac:dyDescent="0.35">
      <c r="A21" s="8">
        <v>18010100</v>
      </c>
      <c r="B21" s="13" t="s">
        <v>35</v>
      </c>
      <c r="C21" s="113">
        <f t="shared" si="5"/>
        <v>108000</v>
      </c>
      <c r="D21" s="113">
        <v>108000</v>
      </c>
      <c r="E21" s="113">
        <v>0</v>
      </c>
      <c r="F21" s="113">
        <v>0</v>
      </c>
    </row>
    <row r="22" spans="1:9" ht="42.6" customHeight="1" x14ac:dyDescent="0.35">
      <c r="A22" s="8">
        <v>18010200</v>
      </c>
      <c r="B22" s="13" t="s">
        <v>36</v>
      </c>
      <c r="C22" s="113">
        <f t="shared" si="5"/>
        <v>297000</v>
      </c>
      <c r="D22" s="113">
        <v>297000</v>
      </c>
      <c r="E22" s="113">
        <v>0</v>
      </c>
      <c r="F22" s="113">
        <v>0</v>
      </c>
    </row>
    <row r="23" spans="1:9" ht="42.6" customHeight="1" x14ac:dyDescent="0.35">
      <c r="A23" s="8">
        <v>18010300</v>
      </c>
      <c r="B23" s="13" t="s">
        <v>37</v>
      </c>
      <c r="C23" s="113">
        <f t="shared" si="5"/>
        <v>1500000</v>
      </c>
      <c r="D23" s="113">
        <v>1500000</v>
      </c>
      <c r="E23" s="113">
        <v>0</v>
      </c>
      <c r="F23" s="113">
        <v>0</v>
      </c>
    </row>
    <row r="24" spans="1:9" ht="42.6" customHeight="1" x14ac:dyDescent="0.35">
      <c r="A24" s="8">
        <v>18010400</v>
      </c>
      <c r="B24" s="13" t="s">
        <v>38</v>
      </c>
      <c r="C24" s="113">
        <f t="shared" si="5"/>
        <v>8455000</v>
      </c>
      <c r="D24" s="113">
        <v>8455000</v>
      </c>
      <c r="E24" s="113">
        <v>0</v>
      </c>
      <c r="F24" s="113">
        <v>0</v>
      </c>
    </row>
    <row r="25" spans="1:9" ht="27" hidden="1" customHeight="1" x14ac:dyDescent="0.35">
      <c r="A25" s="8">
        <v>18030000</v>
      </c>
      <c r="B25" s="10" t="s">
        <v>53</v>
      </c>
      <c r="C25" s="113">
        <f t="shared" si="5"/>
        <v>0</v>
      </c>
      <c r="D25" s="113">
        <f>D26+D30</f>
        <v>0</v>
      </c>
      <c r="E25" s="113">
        <f>E26+E30</f>
        <v>0</v>
      </c>
      <c r="F25" s="113">
        <f>F26+F30</f>
        <v>0</v>
      </c>
    </row>
    <row r="26" spans="1:9" ht="27" hidden="1" customHeight="1" x14ac:dyDescent="0.35">
      <c r="A26" s="8">
        <v>18030100</v>
      </c>
      <c r="B26" s="10" t="s">
        <v>54</v>
      </c>
      <c r="C26" s="113">
        <f t="shared" si="5"/>
        <v>0</v>
      </c>
      <c r="D26" s="113"/>
      <c r="E26" s="113">
        <v>0</v>
      </c>
      <c r="F26" s="113">
        <v>0</v>
      </c>
    </row>
    <row r="27" spans="1:9" ht="27" hidden="1" customHeight="1" x14ac:dyDescent="0.35">
      <c r="A27" s="87">
        <v>18030101</v>
      </c>
      <c r="B27" s="10" t="s">
        <v>54</v>
      </c>
      <c r="C27" s="113">
        <f>D27+E27</f>
        <v>0</v>
      </c>
      <c r="D27" s="113"/>
      <c r="E27" s="113">
        <v>0</v>
      </c>
      <c r="F27" s="113">
        <v>0</v>
      </c>
    </row>
    <row r="28" spans="1:9" ht="27" hidden="1" customHeight="1" x14ac:dyDescent="0.35">
      <c r="A28" s="87">
        <v>18030102</v>
      </c>
      <c r="B28" s="10" t="s">
        <v>54</v>
      </c>
      <c r="C28" s="113">
        <f>D28+E28</f>
        <v>0</v>
      </c>
      <c r="D28" s="113"/>
      <c r="E28" s="113">
        <v>0</v>
      </c>
      <c r="F28" s="113">
        <v>0</v>
      </c>
    </row>
    <row r="29" spans="1:9" ht="27" hidden="1" customHeight="1" x14ac:dyDescent="0.35">
      <c r="A29" s="87">
        <v>18030103</v>
      </c>
      <c r="B29" s="10" t="s">
        <v>54</v>
      </c>
      <c r="C29" s="113">
        <f>D29+E29</f>
        <v>0</v>
      </c>
      <c r="D29" s="113"/>
      <c r="E29" s="113">
        <v>0</v>
      </c>
      <c r="F29" s="113">
        <v>0</v>
      </c>
    </row>
    <row r="30" spans="1:9" ht="27" hidden="1" customHeight="1" x14ac:dyDescent="0.35">
      <c r="A30" s="87">
        <v>18030104</v>
      </c>
      <c r="B30" s="10" t="s">
        <v>84</v>
      </c>
      <c r="C30" s="113">
        <f>D30+E30</f>
        <v>0</v>
      </c>
      <c r="D30" s="113"/>
      <c r="E30" s="113">
        <v>0</v>
      </c>
      <c r="F30" s="113">
        <v>0</v>
      </c>
    </row>
    <row r="31" spans="1:9" ht="27" customHeight="1" x14ac:dyDescent="0.35">
      <c r="A31" s="14">
        <v>20000000</v>
      </c>
      <c r="B31" s="14" t="s">
        <v>5</v>
      </c>
      <c r="C31" s="113">
        <f t="shared" ref="C31:C52" si="6">D31+E31</f>
        <v>530905</v>
      </c>
      <c r="D31" s="114">
        <f>D32+D36+D39</f>
        <v>205000</v>
      </c>
      <c r="E31" s="114">
        <f>E32+E39</f>
        <v>325905</v>
      </c>
      <c r="F31" s="114">
        <f>F32+F39</f>
        <v>0</v>
      </c>
    </row>
    <row r="32" spans="1:9" ht="27" customHeight="1" x14ac:dyDescent="0.35">
      <c r="A32" s="15" t="s">
        <v>6</v>
      </c>
      <c r="B32" s="16" t="s">
        <v>7</v>
      </c>
      <c r="C32" s="113">
        <f t="shared" si="6"/>
        <v>89000</v>
      </c>
      <c r="D32" s="114">
        <f t="shared" ref="D32:F33" si="7">D33</f>
        <v>89000</v>
      </c>
      <c r="E32" s="114">
        <f t="shared" si="7"/>
        <v>0</v>
      </c>
      <c r="F32" s="114">
        <f t="shared" si="7"/>
        <v>0</v>
      </c>
    </row>
    <row r="33" spans="1:9" ht="27" customHeight="1" x14ac:dyDescent="0.35">
      <c r="A33" s="14">
        <v>21080000</v>
      </c>
      <c r="B33" s="17" t="s">
        <v>8</v>
      </c>
      <c r="C33" s="113">
        <f t="shared" si="6"/>
        <v>89000</v>
      </c>
      <c r="D33" s="114">
        <f>D34+D35</f>
        <v>89000</v>
      </c>
      <c r="E33" s="114">
        <f t="shared" si="7"/>
        <v>0</v>
      </c>
      <c r="F33" s="114">
        <f t="shared" si="7"/>
        <v>0</v>
      </c>
    </row>
    <row r="34" spans="1:9" ht="27" customHeight="1" x14ac:dyDescent="0.35">
      <c r="A34" s="14">
        <v>21081100</v>
      </c>
      <c r="B34" s="18" t="s">
        <v>9</v>
      </c>
      <c r="C34" s="113">
        <f t="shared" si="6"/>
        <v>32000</v>
      </c>
      <c r="D34" s="114">
        <v>32000</v>
      </c>
      <c r="E34" s="114">
        <v>0</v>
      </c>
      <c r="F34" s="113">
        <v>0</v>
      </c>
    </row>
    <row r="35" spans="1:9" ht="42.6" customHeight="1" x14ac:dyDescent="0.35">
      <c r="A35" s="14">
        <v>21081500</v>
      </c>
      <c r="B35" s="11" t="s">
        <v>121</v>
      </c>
      <c r="C35" s="113">
        <f t="shared" ref="C35" si="8">D35+E35</f>
        <v>57000</v>
      </c>
      <c r="D35" s="114">
        <v>57000</v>
      </c>
      <c r="E35" s="114">
        <v>0</v>
      </c>
      <c r="F35" s="113">
        <v>0</v>
      </c>
    </row>
    <row r="36" spans="1:9" ht="42.6" customHeight="1" x14ac:dyDescent="0.35">
      <c r="A36" s="14">
        <v>22000000</v>
      </c>
      <c r="B36" s="10" t="s">
        <v>42</v>
      </c>
      <c r="C36" s="113">
        <f t="shared" si="6"/>
        <v>116000</v>
      </c>
      <c r="D36" s="114">
        <f>D37</f>
        <v>116000</v>
      </c>
      <c r="E36" s="114">
        <v>0</v>
      </c>
      <c r="F36" s="113">
        <v>0</v>
      </c>
    </row>
    <row r="37" spans="1:9" ht="27" customHeight="1" x14ac:dyDescent="0.35">
      <c r="A37" s="14">
        <v>22010000</v>
      </c>
      <c r="B37" s="18" t="s">
        <v>43</v>
      </c>
      <c r="C37" s="113">
        <f t="shared" si="6"/>
        <v>116000</v>
      </c>
      <c r="D37" s="114">
        <f>D38</f>
        <v>116000</v>
      </c>
      <c r="E37" s="114">
        <v>0</v>
      </c>
      <c r="F37" s="113">
        <v>0</v>
      </c>
    </row>
    <row r="38" spans="1:9" ht="27" customHeight="1" x14ac:dyDescent="0.35">
      <c r="A38" s="14">
        <v>22012500</v>
      </c>
      <c r="B38" s="18" t="s">
        <v>44</v>
      </c>
      <c r="C38" s="113">
        <f t="shared" si="6"/>
        <v>116000</v>
      </c>
      <c r="D38" s="114">
        <v>116000</v>
      </c>
      <c r="E38" s="114">
        <v>0</v>
      </c>
      <c r="F38" s="113">
        <v>0</v>
      </c>
    </row>
    <row r="39" spans="1:9" ht="27" customHeight="1" x14ac:dyDescent="0.35">
      <c r="A39" s="14">
        <v>25000000</v>
      </c>
      <c r="B39" s="18" t="s">
        <v>10</v>
      </c>
      <c r="C39" s="113">
        <f t="shared" si="6"/>
        <v>325905</v>
      </c>
      <c r="D39" s="114">
        <f>D40</f>
        <v>0</v>
      </c>
      <c r="E39" s="114">
        <f>E40</f>
        <v>325905</v>
      </c>
      <c r="F39" s="114">
        <f>F40</f>
        <v>0</v>
      </c>
    </row>
    <row r="40" spans="1:9" ht="42.6" customHeight="1" x14ac:dyDescent="0.35">
      <c r="A40" s="14">
        <v>25010000</v>
      </c>
      <c r="B40" s="19" t="s">
        <v>140</v>
      </c>
      <c r="C40" s="113">
        <f t="shared" si="6"/>
        <v>325905</v>
      </c>
      <c r="D40" s="114">
        <f>D41+D42</f>
        <v>0</v>
      </c>
      <c r="E40" s="114">
        <f>E41+E42</f>
        <v>325905</v>
      </c>
      <c r="F40" s="114">
        <f>F41+F42</f>
        <v>0</v>
      </c>
    </row>
    <row r="41" spans="1:9" ht="42.6" customHeight="1" x14ac:dyDescent="0.35">
      <c r="A41" s="14">
        <v>25010100</v>
      </c>
      <c r="B41" s="19" t="s">
        <v>141</v>
      </c>
      <c r="C41" s="113">
        <f t="shared" si="6"/>
        <v>314800</v>
      </c>
      <c r="D41" s="114">
        <v>0</v>
      </c>
      <c r="E41" s="114">
        <v>314800</v>
      </c>
      <c r="F41" s="113">
        <v>0</v>
      </c>
      <c r="I41" s="90"/>
    </row>
    <row r="42" spans="1:9" ht="42.6" customHeight="1" x14ac:dyDescent="0.35">
      <c r="A42" s="14">
        <v>25010300</v>
      </c>
      <c r="B42" s="11" t="s">
        <v>139</v>
      </c>
      <c r="C42" s="113">
        <f t="shared" si="6"/>
        <v>11105</v>
      </c>
      <c r="D42" s="114">
        <v>0</v>
      </c>
      <c r="E42" s="114">
        <v>11105</v>
      </c>
      <c r="F42" s="113">
        <v>0</v>
      </c>
      <c r="I42" s="90"/>
    </row>
    <row r="43" spans="1:9" ht="27.6" customHeight="1" x14ac:dyDescent="0.35">
      <c r="A43" s="106"/>
      <c r="B43" s="107" t="s">
        <v>107</v>
      </c>
      <c r="C43" s="113">
        <f t="shared" si="6"/>
        <v>27825105</v>
      </c>
      <c r="D43" s="114">
        <f>D13+D31</f>
        <v>27499200</v>
      </c>
      <c r="E43" s="114">
        <f>E13+E31</f>
        <v>325905</v>
      </c>
      <c r="F43" s="114">
        <f>F13+F31</f>
        <v>0</v>
      </c>
      <c r="I43" s="90"/>
    </row>
    <row r="44" spans="1:9" ht="27.6" customHeight="1" x14ac:dyDescent="0.35">
      <c r="A44" s="9">
        <v>40000000</v>
      </c>
      <c r="B44" s="14" t="s">
        <v>12</v>
      </c>
      <c r="C44" s="113">
        <f t="shared" si="6"/>
        <v>36887221</v>
      </c>
      <c r="D44" s="113">
        <f>D45</f>
        <v>34771178</v>
      </c>
      <c r="E44" s="113">
        <f>E45</f>
        <v>2116043</v>
      </c>
      <c r="F44" s="113">
        <f>F45</f>
        <v>2116043</v>
      </c>
      <c r="I44" s="90"/>
    </row>
    <row r="45" spans="1:9" ht="27.6" customHeight="1" x14ac:dyDescent="0.35">
      <c r="A45" s="14">
        <v>41000000</v>
      </c>
      <c r="B45" s="18" t="s">
        <v>85</v>
      </c>
      <c r="C45" s="113">
        <f t="shared" si="6"/>
        <v>36887221</v>
      </c>
      <c r="D45" s="114">
        <f>D46+D48</f>
        <v>34771178</v>
      </c>
      <c r="E45" s="114">
        <f>E46+E48</f>
        <v>2116043</v>
      </c>
      <c r="F45" s="114">
        <f>F46+F48</f>
        <v>2116043</v>
      </c>
    </row>
    <row r="46" spans="1:9" ht="27.6" customHeight="1" x14ac:dyDescent="0.35">
      <c r="A46" s="53">
        <v>41040000</v>
      </c>
      <c r="B46" s="21" t="s">
        <v>86</v>
      </c>
      <c r="C46" s="113">
        <f t="shared" si="6"/>
        <v>34341999</v>
      </c>
      <c r="D46" s="114">
        <f>D47</f>
        <v>34341999</v>
      </c>
      <c r="E46" s="114">
        <f>E47</f>
        <v>0</v>
      </c>
      <c r="F46" s="114">
        <f>F47</f>
        <v>0</v>
      </c>
    </row>
    <row r="47" spans="1:9" ht="27.6" customHeight="1" x14ac:dyDescent="0.35">
      <c r="A47" s="53">
        <v>41040400</v>
      </c>
      <c r="B47" s="21" t="s">
        <v>87</v>
      </c>
      <c r="C47" s="113">
        <f t="shared" si="6"/>
        <v>34341999</v>
      </c>
      <c r="D47" s="114">
        <v>34341999</v>
      </c>
      <c r="E47" s="114">
        <v>0</v>
      </c>
      <c r="F47" s="114">
        <v>0</v>
      </c>
    </row>
    <row r="48" spans="1:9" ht="30" customHeight="1" x14ac:dyDescent="0.35">
      <c r="A48" s="53">
        <v>41050000</v>
      </c>
      <c r="B48" s="21" t="s">
        <v>88</v>
      </c>
      <c r="C48" s="113">
        <f t="shared" si="6"/>
        <v>2545222</v>
      </c>
      <c r="D48" s="114">
        <f>D53+D49+D50</f>
        <v>429179</v>
      </c>
      <c r="E48" s="114">
        <f>E53+E49</f>
        <v>2116043</v>
      </c>
      <c r="F48" s="114">
        <f>F53+F49</f>
        <v>2116043</v>
      </c>
    </row>
    <row r="49" spans="1:9" ht="234" hidden="1" customHeight="1" x14ac:dyDescent="0.35">
      <c r="A49" s="121">
        <v>41050400</v>
      </c>
      <c r="B49" s="21" t="s">
        <v>146</v>
      </c>
      <c r="C49" s="113">
        <f t="shared" si="6"/>
        <v>0</v>
      </c>
      <c r="D49" s="114"/>
      <c r="E49" s="114">
        <v>0</v>
      </c>
      <c r="F49" s="114">
        <v>0</v>
      </c>
    </row>
    <row r="50" spans="1:9" ht="63.6" hidden="1" customHeight="1" x14ac:dyDescent="0.35">
      <c r="A50" s="121">
        <v>41053000</v>
      </c>
      <c r="B50" s="21" t="s">
        <v>147</v>
      </c>
      <c r="C50" s="113">
        <f t="shared" si="6"/>
        <v>0</v>
      </c>
      <c r="D50" s="114">
        <f>D51+D52</f>
        <v>0</v>
      </c>
      <c r="E50" s="114">
        <f t="shared" ref="E50:F50" si="9">E51+E52</f>
        <v>0</v>
      </c>
      <c r="F50" s="114">
        <f t="shared" si="9"/>
        <v>0</v>
      </c>
    </row>
    <row r="51" spans="1:9" ht="30" hidden="1" customHeight="1" x14ac:dyDescent="0.35">
      <c r="A51" s="121"/>
      <c r="B51" s="21" t="s">
        <v>148</v>
      </c>
      <c r="C51" s="113">
        <f t="shared" si="6"/>
        <v>0</v>
      </c>
      <c r="D51" s="114"/>
      <c r="E51" s="114">
        <v>0</v>
      </c>
      <c r="F51" s="114">
        <v>0</v>
      </c>
    </row>
    <row r="52" spans="1:9" ht="51.6" hidden="1" customHeight="1" x14ac:dyDescent="0.35">
      <c r="A52" s="122"/>
      <c r="B52" s="21" t="s">
        <v>149</v>
      </c>
      <c r="C52" s="113">
        <f t="shared" si="6"/>
        <v>0</v>
      </c>
      <c r="D52" s="114"/>
      <c r="E52" s="114">
        <v>0</v>
      </c>
      <c r="F52" s="114">
        <v>0</v>
      </c>
    </row>
    <row r="53" spans="1:9" ht="30" customHeight="1" x14ac:dyDescent="0.35">
      <c r="A53" s="121">
        <v>41053900</v>
      </c>
      <c r="B53" s="21" t="s">
        <v>99</v>
      </c>
      <c r="C53" s="113">
        <f t="shared" ref="C53:C58" si="10">D53+E53</f>
        <v>2545222</v>
      </c>
      <c r="D53" s="114">
        <f>D55+D56+D57</f>
        <v>429179</v>
      </c>
      <c r="E53" s="114">
        <f t="shared" ref="E53:F53" si="11">E55+E56+E57</f>
        <v>2116043</v>
      </c>
      <c r="F53" s="114">
        <f t="shared" si="11"/>
        <v>2116043</v>
      </c>
      <c r="I53" s="91"/>
    </row>
    <row r="54" spans="1:9" ht="23.4" customHeight="1" x14ac:dyDescent="0.35">
      <c r="A54" s="121"/>
      <c r="B54" s="21" t="s">
        <v>98</v>
      </c>
      <c r="C54" s="113"/>
      <c r="D54" s="114"/>
      <c r="E54" s="114"/>
      <c r="F54" s="114"/>
      <c r="I54" s="91"/>
    </row>
    <row r="55" spans="1:9" ht="43.2" customHeight="1" x14ac:dyDescent="0.35">
      <c r="A55" s="121"/>
      <c r="B55" s="21" t="s">
        <v>153</v>
      </c>
      <c r="C55" s="113">
        <f t="shared" si="10"/>
        <v>2545222</v>
      </c>
      <c r="D55" s="119">
        <v>429179</v>
      </c>
      <c r="E55" s="119">
        <f>F55</f>
        <v>2116043</v>
      </c>
      <c r="F55" s="119">
        <v>2116043</v>
      </c>
      <c r="I55" s="91"/>
    </row>
    <row r="56" spans="1:9" ht="30" hidden="1" customHeight="1" x14ac:dyDescent="0.35">
      <c r="A56" s="121"/>
      <c r="B56" s="21" t="s">
        <v>131</v>
      </c>
      <c r="C56" s="113">
        <f t="shared" si="10"/>
        <v>0</v>
      </c>
      <c r="D56" s="114"/>
      <c r="E56" s="114">
        <v>0</v>
      </c>
      <c r="F56" s="114">
        <v>0</v>
      </c>
      <c r="I56" s="91"/>
    </row>
    <row r="57" spans="1:9" ht="60" hidden="1" customHeight="1" x14ac:dyDescent="0.35">
      <c r="A57" s="121"/>
      <c r="B57" s="21" t="s">
        <v>100</v>
      </c>
      <c r="C57" s="113">
        <f t="shared" si="10"/>
        <v>0</v>
      </c>
      <c r="D57" s="114"/>
      <c r="E57" s="114"/>
      <c r="F57" s="114"/>
      <c r="I57" s="91"/>
    </row>
    <row r="58" spans="1:9" ht="80.400000000000006" hidden="1" customHeight="1" x14ac:dyDescent="0.35">
      <c r="A58" s="95">
        <v>41054100</v>
      </c>
      <c r="B58" s="96" t="s">
        <v>97</v>
      </c>
      <c r="C58" s="113">
        <f t="shared" si="10"/>
        <v>0</v>
      </c>
      <c r="D58" s="114"/>
      <c r="E58" s="114">
        <v>0</v>
      </c>
      <c r="F58" s="114">
        <v>0</v>
      </c>
      <c r="I58" s="91"/>
    </row>
    <row r="59" spans="1:9" ht="33" customHeight="1" x14ac:dyDescent="0.35">
      <c r="A59" s="22"/>
      <c r="B59" s="14" t="s">
        <v>11</v>
      </c>
      <c r="C59" s="113">
        <f>D59+E59</f>
        <v>64712326</v>
      </c>
      <c r="D59" s="114">
        <f>D43+D44</f>
        <v>62270378</v>
      </c>
      <c r="E59" s="114">
        <f>E43+E44</f>
        <v>2441948</v>
      </c>
      <c r="F59" s="114">
        <f>F43+F44</f>
        <v>2116043</v>
      </c>
    </row>
    <row r="61" spans="1:9" s="28" customFormat="1" ht="36.6" customHeight="1" x14ac:dyDescent="0.35">
      <c r="A61" s="28" t="s">
        <v>169</v>
      </c>
      <c r="E61" s="123" t="s">
        <v>170</v>
      </c>
      <c r="I61" s="89"/>
    </row>
    <row r="62" spans="1:9" x14ac:dyDescent="0.35">
      <c r="C62" s="23"/>
      <c r="D62" s="23"/>
      <c r="E62" s="24"/>
    </row>
    <row r="63" spans="1:9" x14ac:dyDescent="0.35">
      <c r="C63" s="23"/>
      <c r="D63" s="23"/>
      <c r="E63" s="24"/>
    </row>
    <row r="64" spans="1:9" x14ac:dyDescent="0.35">
      <c r="C64" s="23"/>
      <c r="D64" s="23"/>
      <c r="E64" s="23"/>
    </row>
    <row r="67" ht="16.5" customHeight="1" x14ac:dyDescent="0.35"/>
    <row r="100" hidden="1" x14ac:dyDescent="0.35"/>
  </sheetData>
  <mergeCells count="8">
    <mergeCell ref="D10:D11"/>
    <mergeCell ref="E10:F10"/>
    <mergeCell ref="A6:F6"/>
    <mergeCell ref="A7:F7"/>
    <mergeCell ref="A10:A11"/>
    <mergeCell ref="B10:B11"/>
    <mergeCell ref="C10:C11"/>
    <mergeCell ref="A8:B8"/>
  </mergeCells>
  <phoneticPr fontId="2" type="noConversion"/>
  <pageMargins left="1.1811023622047245" right="0.39370078740157483" top="0.78740157480314965" bottom="0.78740157480314965" header="0.51181102362204722" footer="0.51181102362204722"/>
  <pageSetup paperSize="9" scale="49" orientation="portrait" verticalDpi="200" r:id="rId1"/>
  <headerFooter differentFirst="1" alignWithMargins="0">
    <oddHeader>&amp;C&amp;"Times New Roman,обычный"&amp;18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4"/>
  <sheetViews>
    <sheetView view="pageBreakPreview" zoomScale="60" zoomScaleNormal="100" zoomScalePageLayoutView="60" workbookViewId="0">
      <pane xSplit="4" ySplit="12" topLeftCell="H13" activePane="bottomRight" state="frozen"/>
      <selection pane="topRight" activeCell="E1" sqref="E1"/>
      <selection pane="bottomLeft" activeCell="A13" sqref="A13"/>
      <selection pane="bottomRight" activeCell="A7" sqref="A7:P7"/>
    </sheetView>
  </sheetViews>
  <sheetFormatPr defaultColWidth="9.109375" defaultRowHeight="18" x14ac:dyDescent="0.35"/>
  <cols>
    <col min="1" max="1" width="17.44140625" style="70" customWidth="1"/>
    <col min="2" max="2" width="22" style="70" customWidth="1"/>
    <col min="3" max="3" width="18.5546875" style="34" customWidth="1"/>
    <col min="4" max="4" width="78.77734375" style="2" customWidth="1"/>
    <col min="5" max="5" width="20.44140625" style="2" customWidth="1"/>
    <col min="6" max="6" width="20.109375" style="2" customWidth="1"/>
    <col min="7" max="7" width="19.109375" style="2" customWidth="1"/>
    <col min="8" max="8" width="18.109375" style="2" customWidth="1"/>
    <col min="9" max="9" width="14.109375" style="2" customWidth="1"/>
    <col min="10" max="10" width="16" style="2" customWidth="1"/>
    <col min="11" max="11" width="16.33203125" style="2" customWidth="1"/>
    <col min="12" max="12" width="15.5546875" style="2" customWidth="1"/>
    <col min="13" max="13" width="15.44140625" style="2" customWidth="1"/>
    <col min="14" max="14" width="14.44140625" style="2" customWidth="1"/>
    <col min="15" max="15" width="15.44140625" style="2" customWidth="1"/>
    <col min="16" max="16" width="23.44140625" style="2" customWidth="1"/>
    <col min="17" max="17" width="20.44140625" style="2" hidden="1" customWidth="1"/>
    <col min="18" max="20" width="9.109375" style="2"/>
    <col min="21" max="21" width="16" style="2" bestFit="1" customWidth="1"/>
    <col min="22" max="16384" width="9.109375" style="2"/>
  </cols>
  <sheetData>
    <row r="1" spans="1:18" s="28" customFormat="1" ht="25.95" customHeight="1" x14ac:dyDescent="0.35">
      <c r="A1" s="69"/>
      <c r="B1" s="69"/>
      <c r="C1" s="44"/>
      <c r="N1" s="135" t="s">
        <v>167</v>
      </c>
      <c r="O1" s="135"/>
      <c r="P1" s="97"/>
    </row>
    <row r="2" spans="1:18" s="28" customFormat="1" ht="25.95" customHeight="1" x14ac:dyDescent="0.35">
      <c r="A2" s="69"/>
      <c r="B2" s="69"/>
      <c r="C2" s="44"/>
      <c r="F2" s="45"/>
      <c r="G2" s="45"/>
      <c r="H2" s="45"/>
      <c r="I2" s="45" t="s">
        <v>16</v>
      </c>
      <c r="N2" s="136" t="s">
        <v>164</v>
      </c>
      <c r="O2" s="136"/>
      <c r="P2" s="136"/>
      <c r="Q2" s="98"/>
    </row>
    <row r="3" spans="1:18" s="28" customFormat="1" ht="25.95" customHeight="1" x14ac:dyDescent="0.35">
      <c r="A3" s="69"/>
      <c r="B3" s="69"/>
      <c r="C3" s="44"/>
      <c r="F3" s="45"/>
      <c r="G3" s="45"/>
      <c r="H3" s="45"/>
      <c r="I3" s="45"/>
      <c r="N3" s="135" t="s">
        <v>166</v>
      </c>
      <c r="O3" s="135"/>
      <c r="P3" s="135"/>
      <c r="R3" s="32"/>
    </row>
    <row r="4" spans="1:18" s="28" customFormat="1" ht="25.95" customHeight="1" x14ac:dyDescent="0.35">
      <c r="A4" s="69"/>
      <c r="B4" s="69"/>
      <c r="C4" s="44"/>
      <c r="E4" s="45"/>
      <c r="F4" s="45"/>
      <c r="H4" s="45"/>
      <c r="I4" s="45"/>
      <c r="N4" s="135" t="s">
        <v>172</v>
      </c>
      <c r="O4" s="135"/>
      <c r="P4" s="135"/>
      <c r="Q4" s="45"/>
      <c r="R4" s="32"/>
    </row>
    <row r="5" spans="1:18" hidden="1" x14ac:dyDescent="0.35">
      <c r="E5" s="36"/>
      <c r="F5" s="35"/>
      <c r="H5" s="35"/>
      <c r="I5" s="35"/>
      <c r="M5" s="33"/>
      <c r="N5" s="33"/>
      <c r="O5" s="33"/>
      <c r="Q5" s="36"/>
    </row>
    <row r="6" spans="1:18" hidden="1" x14ac:dyDescent="0.35">
      <c r="E6" s="35"/>
      <c r="F6" s="35"/>
      <c r="G6" s="35"/>
      <c r="H6" s="35"/>
      <c r="I6" s="35"/>
      <c r="Q6" s="35"/>
    </row>
    <row r="7" spans="1:18" s="28" customFormat="1" ht="58.2" customHeight="1" x14ac:dyDescent="0.35">
      <c r="A7" s="137" t="s">
        <v>152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8" spans="1:18" s="28" customFormat="1" ht="25.95" customHeight="1" x14ac:dyDescent="0.35">
      <c r="A8" s="131" t="s">
        <v>150</v>
      </c>
      <c r="B8" s="131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</row>
    <row r="9" spans="1:18" ht="33" customHeight="1" x14ac:dyDescent="0.35">
      <c r="A9" s="115" t="s">
        <v>130</v>
      </c>
      <c r="B9" s="115"/>
      <c r="O9" s="37"/>
      <c r="P9" s="34" t="s">
        <v>15</v>
      </c>
    </row>
    <row r="10" spans="1:18" s="30" customFormat="1" ht="27.75" customHeight="1" x14ac:dyDescent="0.3">
      <c r="A10" s="133" t="s">
        <v>112</v>
      </c>
      <c r="B10" s="133" t="s">
        <v>132</v>
      </c>
      <c r="C10" s="132" t="s">
        <v>108</v>
      </c>
      <c r="D10" s="139" t="s">
        <v>133</v>
      </c>
      <c r="E10" s="132" t="s">
        <v>2</v>
      </c>
      <c r="F10" s="132"/>
      <c r="G10" s="132"/>
      <c r="H10" s="132"/>
      <c r="I10" s="132"/>
      <c r="J10" s="132" t="s">
        <v>3</v>
      </c>
      <c r="K10" s="132"/>
      <c r="L10" s="132"/>
      <c r="M10" s="132"/>
      <c r="N10" s="132"/>
      <c r="O10" s="132"/>
      <c r="P10" s="132" t="s">
        <v>17</v>
      </c>
    </row>
    <row r="11" spans="1:18" s="30" customFormat="1" ht="35.25" customHeight="1" x14ac:dyDescent="0.3">
      <c r="A11" s="138"/>
      <c r="B11" s="138"/>
      <c r="C11" s="132"/>
      <c r="D11" s="139"/>
      <c r="E11" s="132" t="s">
        <v>105</v>
      </c>
      <c r="F11" s="132" t="s">
        <v>23</v>
      </c>
      <c r="G11" s="132" t="s">
        <v>18</v>
      </c>
      <c r="H11" s="132"/>
      <c r="I11" s="132" t="s">
        <v>24</v>
      </c>
      <c r="J11" s="132" t="s">
        <v>105</v>
      </c>
      <c r="K11" s="133" t="s">
        <v>106</v>
      </c>
      <c r="L11" s="132" t="s">
        <v>23</v>
      </c>
      <c r="M11" s="132" t="s">
        <v>18</v>
      </c>
      <c r="N11" s="132"/>
      <c r="O11" s="132" t="s">
        <v>24</v>
      </c>
      <c r="P11" s="132"/>
      <c r="Q11" s="132" t="s">
        <v>14</v>
      </c>
    </row>
    <row r="12" spans="1:18" s="30" customFormat="1" ht="61.8" customHeight="1" x14ac:dyDescent="0.3">
      <c r="A12" s="138"/>
      <c r="B12" s="138"/>
      <c r="C12" s="132"/>
      <c r="D12" s="139"/>
      <c r="E12" s="132"/>
      <c r="F12" s="132"/>
      <c r="G12" s="46" t="s">
        <v>19</v>
      </c>
      <c r="H12" s="46" t="s">
        <v>20</v>
      </c>
      <c r="I12" s="132"/>
      <c r="J12" s="132"/>
      <c r="K12" s="134"/>
      <c r="L12" s="132"/>
      <c r="M12" s="46" t="s">
        <v>19</v>
      </c>
      <c r="N12" s="46" t="s">
        <v>20</v>
      </c>
      <c r="O12" s="132"/>
      <c r="P12" s="132"/>
      <c r="Q12" s="132"/>
    </row>
    <row r="13" spans="1:18" s="101" customFormat="1" ht="13.2" x14ac:dyDescent="0.25">
      <c r="A13" s="99">
        <v>1</v>
      </c>
      <c r="B13" s="99">
        <v>2</v>
      </c>
      <c r="C13" s="100">
        <v>3</v>
      </c>
      <c r="D13" s="100">
        <v>4</v>
      </c>
      <c r="E13" s="100">
        <v>5</v>
      </c>
      <c r="F13" s="100">
        <v>6</v>
      </c>
      <c r="G13" s="100">
        <v>7</v>
      </c>
      <c r="H13" s="100">
        <v>8</v>
      </c>
      <c r="I13" s="100">
        <v>9</v>
      </c>
      <c r="J13" s="100">
        <v>10</v>
      </c>
      <c r="K13" s="100">
        <v>11</v>
      </c>
      <c r="L13" s="100">
        <v>12</v>
      </c>
      <c r="M13" s="100">
        <v>13</v>
      </c>
      <c r="N13" s="100">
        <v>14</v>
      </c>
      <c r="O13" s="100">
        <v>15</v>
      </c>
      <c r="P13" s="100">
        <v>16</v>
      </c>
      <c r="Q13" s="100">
        <v>5</v>
      </c>
    </row>
    <row r="14" spans="1:18" ht="36.6" customHeight="1" x14ac:dyDescent="0.35">
      <c r="A14" s="20" t="s">
        <v>57</v>
      </c>
      <c r="B14" s="20"/>
      <c r="C14" s="20"/>
      <c r="D14" s="21" t="s">
        <v>21</v>
      </c>
      <c r="E14" s="116">
        <f>F14+I14</f>
        <v>46316324</v>
      </c>
      <c r="F14" s="116">
        <f>F15</f>
        <v>46316324</v>
      </c>
      <c r="G14" s="116">
        <f t="shared" ref="G14:I14" si="0">G15</f>
        <v>28905110</v>
      </c>
      <c r="H14" s="116">
        <f t="shared" si="0"/>
        <v>720685</v>
      </c>
      <c r="I14" s="116">
        <f t="shared" si="0"/>
        <v>0</v>
      </c>
      <c r="J14" s="116">
        <f>L14+O14</f>
        <v>3508050</v>
      </c>
      <c r="K14" s="116">
        <f>K15</f>
        <v>3501745</v>
      </c>
      <c r="L14" s="116">
        <f t="shared" ref="L14:O14" si="1">L15</f>
        <v>6305</v>
      </c>
      <c r="M14" s="116">
        <f t="shared" si="1"/>
        <v>0</v>
      </c>
      <c r="N14" s="116">
        <f t="shared" si="1"/>
        <v>0</v>
      </c>
      <c r="O14" s="116">
        <f t="shared" si="1"/>
        <v>3501745</v>
      </c>
      <c r="P14" s="116">
        <f>E14+J14</f>
        <v>49824374</v>
      </c>
      <c r="Q14" s="39"/>
    </row>
    <row r="15" spans="1:18" ht="36.6" customHeight="1" x14ac:dyDescent="0.35">
      <c r="A15" s="20" t="s">
        <v>58</v>
      </c>
      <c r="B15" s="72"/>
      <c r="C15" s="20"/>
      <c r="D15" s="21" t="s">
        <v>21</v>
      </c>
      <c r="E15" s="116">
        <f t="shared" ref="E15:E35" si="2">F15+I15</f>
        <v>46316324</v>
      </c>
      <c r="F15" s="116">
        <f>F16+F17+F20+F22+F19+F23++F24+F25+F26+F27+F28+F29+F30</f>
        <v>46316324</v>
      </c>
      <c r="G15" s="116">
        <f t="shared" ref="G15:I15" si="3">G16+G17+G20+G22+G19+G23++G24+G25+G26+G27+G28+G29+G30</f>
        <v>28905110</v>
      </c>
      <c r="H15" s="116">
        <f t="shared" si="3"/>
        <v>720685</v>
      </c>
      <c r="I15" s="116">
        <f t="shared" si="3"/>
        <v>0</v>
      </c>
      <c r="J15" s="116">
        <f>L15+O15</f>
        <v>3508050</v>
      </c>
      <c r="K15" s="116">
        <f>K16+K17+K20+K22+K19+K23+K24+K25+K26+K27+K28+K29+K30</f>
        <v>3501745</v>
      </c>
      <c r="L15" s="116">
        <f t="shared" ref="L15:O15" si="4">L16+L17+L20+L22+L19+L23+L24+L25+L26+L27+L28+L29+L30</f>
        <v>6305</v>
      </c>
      <c r="M15" s="116">
        <f t="shared" si="4"/>
        <v>0</v>
      </c>
      <c r="N15" s="116">
        <f t="shared" si="4"/>
        <v>0</v>
      </c>
      <c r="O15" s="116">
        <f t="shared" si="4"/>
        <v>3501745</v>
      </c>
      <c r="P15" s="116">
        <f t="shared" ref="P15:P39" si="5">E15+J15</f>
        <v>49824374</v>
      </c>
      <c r="Q15" s="39"/>
    </row>
    <row r="16" spans="1:18" ht="45" customHeight="1" x14ac:dyDescent="0.35">
      <c r="A16" s="20" t="s">
        <v>59</v>
      </c>
      <c r="B16" s="20" t="s">
        <v>60</v>
      </c>
      <c r="C16" s="20" t="s">
        <v>25</v>
      </c>
      <c r="D16" s="21" t="s">
        <v>163</v>
      </c>
      <c r="E16" s="116">
        <f t="shared" si="2"/>
        <v>38946600</v>
      </c>
      <c r="F16" s="116">
        <v>38946600</v>
      </c>
      <c r="G16" s="116">
        <v>28905110</v>
      </c>
      <c r="H16" s="116">
        <v>718170</v>
      </c>
      <c r="I16" s="116">
        <v>0</v>
      </c>
      <c r="J16" s="116">
        <f t="shared" ref="J16:J39" si="6">L16+O16</f>
        <v>5</v>
      </c>
      <c r="K16" s="116">
        <v>0</v>
      </c>
      <c r="L16" s="116">
        <v>5</v>
      </c>
      <c r="M16" s="116">
        <v>0</v>
      </c>
      <c r="N16" s="116">
        <v>0</v>
      </c>
      <c r="O16" s="116">
        <v>0</v>
      </c>
      <c r="P16" s="116">
        <f t="shared" si="5"/>
        <v>38946605</v>
      </c>
      <c r="Q16" s="78">
        <v>10116</v>
      </c>
    </row>
    <row r="17" spans="1:21" ht="37.950000000000003" customHeight="1" x14ac:dyDescent="0.35">
      <c r="A17" s="20" t="s">
        <v>61</v>
      </c>
      <c r="B17" s="73" t="s">
        <v>46</v>
      </c>
      <c r="C17" s="20" t="s">
        <v>26</v>
      </c>
      <c r="D17" s="77" t="s">
        <v>45</v>
      </c>
      <c r="E17" s="116">
        <f t="shared" si="2"/>
        <v>107345</v>
      </c>
      <c r="F17" s="116">
        <v>107345</v>
      </c>
      <c r="G17" s="116">
        <v>0</v>
      </c>
      <c r="H17" s="116">
        <v>0</v>
      </c>
      <c r="I17" s="116">
        <v>0</v>
      </c>
      <c r="J17" s="116">
        <f t="shared" si="6"/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f t="shared" si="5"/>
        <v>107345</v>
      </c>
      <c r="Q17" s="78">
        <v>90802</v>
      </c>
    </row>
    <row r="18" spans="1:21" ht="34.200000000000003" hidden="1" customHeight="1" x14ac:dyDescent="0.35">
      <c r="A18" s="20" t="s">
        <v>62</v>
      </c>
      <c r="B18" s="20" t="s">
        <v>63</v>
      </c>
      <c r="C18" s="20"/>
      <c r="D18" s="59" t="s">
        <v>47</v>
      </c>
      <c r="E18" s="116">
        <f t="shared" si="2"/>
        <v>0</v>
      </c>
      <c r="F18" s="116"/>
      <c r="G18" s="116"/>
      <c r="H18" s="116"/>
      <c r="I18" s="116"/>
      <c r="J18" s="116">
        <f t="shared" si="6"/>
        <v>0</v>
      </c>
      <c r="K18" s="116"/>
      <c r="L18" s="116"/>
      <c r="M18" s="116"/>
      <c r="N18" s="116"/>
      <c r="O18" s="116"/>
      <c r="P18" s="116">
        <f t="shared" si="5"/>
        <v>0</v>
      </c>
      <c r="Q18" s="78"/>
      <c r="U18" s="12" t="e">
        <f>P39-P16-#REF!-#REF!-#REF!-P27-P29</f>
        <v>#REF!</v>
      </c>
    </row>
    <row r="19" spans="1:21" ht="45" customHeight="1" x14ac:dyDescent="0.35">
      <c r="A19" s="20" t="s">
        <v>64</v>
      </c>
      <c r="B19" s="20" t="s">
        <v>66</v>
      </c>
      <c r="C19" s="20" t="s">
        <v>26</v>
      </c>
      <c r="D19" s="77" t="s">
        <v>48</v>
      </c>
      <c r="E19" s="116">
        <f t="shared" si="2"/>
        <v>12000</v>
      </c>
      <c r="F19" s="116">
        <v>12000</v>
      </c>
      <c r="G19" s="116">
        <v>0</v>
      </c>
      <c r="H19" s="116">
        <v>0</v>
      </c>
      <c r="I19" s="116">
        <v>0</v>
      </c>
      <c r="J19" s="116">
        <f t="shared" si="6"/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f t="shared" si="5"/>
        <v>12000</v>
      </c>
      <c r="Q19" s="78">
        <v>91104</v>
      </c>
    </row>
    <row r="20" spans="1:21" ht="37.200000000000003" customHeight="1" x14ac:dyDescent="0.35">
      <c r="A20" s="20" t="s">
        <v>65</v>
      </c>
      <c r="B20" s="20" t="s">
        <v>67</v>
      </c>
      <c r="C20" s="20" t="s">
        <v>26</v>
      </c>
      <c r="D20" s="77" t="s">
        <v>49</v>
      </c>
      <c r="E20" s="116">
        <f t="shared" si="2"/>
        <v>33000</v>
      </c>
      <c r="F20" s="116">
        <v>33000</v>
      </c>
      <c r="G20" s="116">
        <v>0</v>
      </c>
      <c r="H20" s="116">
        <v>0</v>
      </c>
      <c r="I20" s="116">
        <v>0</v>
      </c>
      <c r="J20" s="116">
        <f t="shared" si="6"/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f t="shared" si="5"/>
        <v>33000</v>
      </c>
      <c r="Q20" s="78">
        <v>91107</v>
      </c>
    </row>
    <row r="21" spans="1:21" ht="34.200000000000003" hidden="1" customHeight="1" x14ac:dyDescent="0.35">
      <c r="A21" s="20" t="s">
        <v>68</v>
      </c>
      <c r="B21" s="20" t="s">
        <v>56</v>
      </c>
      <c r="C21" s="20"/>
      <c r="D21" s="84" t="s">
        <v>55</v>
      </c>
      <c r="E21" s="116">
        <f t="shared" si="2"/>
        <v>0</v>
      </c>
      <c r="F21" s="116"/>
      <c r="G21" s="116"/>
      <c r="H21" s="116"/>
      <c r="I21" s="116"/>
      <c r="J21" s="116">
        <f t="shared" si="6"/>
        <v>0</v>
      </c>
      <c r="K21" s="116"/>
      <c r="L21" s="116"/>
      <c r="M21" s="116"/>
      <c r="N21" s="116"/>
      <c r="O21" s="116"/>
      <c r="P21" s="116">
        <f t="shared" si="5"/>
        <v>0</v>
      </c>
      <c r="Q21" s="78"/>
    </row>
    <row r="22" spans="1:21" ht="45" customHeight="1" x14ac:dyDescent="0.35">
      <c r="A22" s="20" t="s">
        <v>122</v>
      </c>
      <c r="B22" s="54">
        <v>3131</v>
      </c>
      <c r="C22" s="54">
        <v>1040</v>
      </c>
      <c r="D22" s="84" t="s">
        <v>123</v>
      </c>
      <c r="E22" s="116">
        <f t="shared" si="2"/>
        <v>29800</v>
      </c>
      <c r="F22" s="116">
        <v>29800</v>
      </c>
      <c r="G22" s="116">
        <v>0</v>
      </c>
      <c r="H22" s="116">
        <v>0</v>
      </c>
      <c r="I22" s="116">
        <v>0</v>
      </c>
      <c r="J22" s="116">
        <f t="shared" si="6"/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f t="shared" si="5"/>
        <v>29800</v>
      </c>
      <c r="Q22" s="78">
        <v>91103</v>
      </c>
    </row>
    <row r="23" spans="1:21" ht="67.95" customHeight="1" x14ac:dyDescent="0.35">
      <c r="A23" s="20" t="s">
        <v>109</v>
      </c>
      <c r="B23" s="54">
        <v>3140</v>
      </c>
      <c r="C23" s="54">
        <v>1040</v>
      </c>
      <c r="D23" s="21" t="s">
        <v>110</v>
      </c>
      <c r="E23" s="116">
        <f t="shared" si="2"/>
        <v>38500</v>
      </c>
      <c r="F23" s="116">
        <v>38500</v>
      </c>
      <c r="G23" s="116">
        <v>0</v>
      </c>
      <c r="H23" s="116">
        <v>0</v>
      </c>
      <c r="I23" s="116">
        <v>0</v>
      </c>
      <c r="J23" s="116">
        <f t="shared" si="6"/>
        <v>0</v>
      </c>
      <c r="K23" s="116">
        <v>0</v>
      </c>
      <c r="L23" s="116">
        <v>0</v>
      </c>
      <c r="M23" s="116">
        <v>0</v>
      </c>
      <c r="N23" s="116">
        <v>0</v>
      </c>
      <c r="O23" s="116">
        <v>0</v>
      </c>
      <c r="P23" s="116">
        <f t="shared" si="5"/>
        <v>38500</v>
      </c>
      <c r="Q23" s="78"/>
    </row>
    <row r="24" spans="1:21" ht="37.200000000000003" customHeight="1" x14ac:dyDescent="0.35">
      <c r="A24" s="75" t="s">
        <v>91</v>
      </c>
      <c r="B24" s="53">
        <v>3242</v>
      </c>
      <c r="C24" s="53">
        <v>1090</v>
      </c>
      <c r="D24" s="41" t="s">
        <v>92</v>
      </c>
      <c r="E24" s="116">
        <f t="shared" si="2"/>
        <v>24000</v>
      </c>
      <c r="F24" s="116">
        <v>24000</v>
      </c>
      <c r="G24" s="116">
        <v>0</v>
      </c>
      <c r="H24" s="116">
        <v>0</v>
      </c>
      <c r="I24" s="116">
        <v>0</v>
      </c>
      <c r="J24" s="116">
        <f t="shared" si="6"/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f t="shared" si="5"/>
        <v>24000</v>
      </c>
      <c r="Q24" s="78"/>
    </row>
    <row r="25" spans="1:21" ht="37.200000000000003" customHeight="1" x14ac:dyDescent="0.35">
      <c r="A25" s="75" t="s">
        <v>93</v>
      </c>
      <c r="B25" s="53">
        <v>4082</v>
      </c>
      <c r="C25" s="75" t="s">
        <v>39</v>
      </c>
      <c r="D25" s="41" t="s">
        <v>94</v>
      </c>
      <c r="E25" s="116">
        <f t="shared" si="2"/>
        <v>338600</v>
      </c>
      <c r="F25" s="116">
        <f>139600+199000</f>
        <v>338600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f t="shared" si="5"/>
        <v>338600</v>
      </c>
      <c r="Q25" s="78"/>
    </row>
    <row r="26" spans="1:21" ht="64.95" customHeight="1" x14ac:dyDescent="0.35">
      <c r="A26" s="20" t="s">
        <v>69</v>
      </c>
      <c r="B26" s="72" t="s">
        <v>70</v>
      </c>
      <c r="C26" s="20" t="s">
        <v>27</v>
      </c>
      <c r="D26" s="19" t="s">
        <v>71</v>
      </c>
      <c r="E26" s="116">
        <f t="shared" si="2"/>
        <v>57800</v>
      </c>
      <c r="F26" s="116">
        <v>57800</v>
      </c>
      <c r="G26" s="116">
        <v>0</v>
      </c>
      <c r="H26" s="116">
        <v>0</v>
      </c>
      <c r="I26" s="116">
        <v>0</v>
      </c>
      <c r="J26" s="116">
        <f t="shared" si="6"/>
        <v>0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f t="shared" si="5"/>
        <v>57800</v>
      </c>
      <c r="Q26" s="78">
        <v>130102</v>
      </c>
    </row>
    <row r="27" spans="1:21" ht="37.200000000000003" customHeight="1" x14ac:dyDescent="0.35">
      <c r="A27" s="20" t="s">
        <v>72</v>
      </c>
      <c r="B27" s="72" t="s">
        <v>73</v>
      </c>
      <c r="C27" s="20" t="s">
        <v>50</v>
      </c>
      <c r="D27" s="40" t="s">
        <v>74</v>
      </c>
      <c r="E27" s="116">
        <f t="shared" si="2"/>
        <v>6714279</v>
      </c>
      <c r="F27" s="116">
        <f>6484100+163150+67029</f>
        <v>6714279</v>
      </c>
      <c r="G27" s="116">
        <v>0</v>
      </c>
      <c r="H27" s="116">
        <v>2515</v>
      </c>
      <c r="I27" s="116">
        <v>0</v>
      </c>
      <c r="J27" s="116">
        <f t="shared" si="6"/>
        <v>387200</v>
      </c>
      <c r="K27" s="116">
        <f>384000</f>
        <v>384000</v>
      </c>
      <c r="L27" s="116">
        <v>3200</v>
      </c>
      <c r="M27" s="116">
        <v>0</v>
      </c>
      <c r="N27" s="116">
        <v>0</v>
      </c>
      <c r="O27" s="116">
        <f>K27</f>
        <v>384000</v>
      </c>
      <c r="P27" s="116">
        <f t="shared" si="5"/>
        <v>7101479</v>
      </c>
      <c r="Q27" s="78">
        <v>100203</v>
      </c>
    </row>
    <row r="28" spans="1:21" ht="37.200000000000003" customHeight="1" x14ac:dyDescent="0.35">
      <c r="A28" s="20" t="s">
        <v>114</v>
      </c>
      <c r="B28" s="72" t="s">
        <v>115</v>
      </c>
      <c r="C28" s="20" t="s">
        <v>117</v>
      </c>
      <c r="D28" s="40" t="s">
        <v>116</v>
      </c>
      <c r="E28" s="116">
        <f t="shared" si="2"/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f t="shared" si="6"/>
        <v>3100</v>
      </c>
      <c r="K28" s="116">
        <v>0</v>
      </c>
      <c r="L28" s="116">
        <v>3100</v>
      </c>
      <c r="M28" s="116">
        <v>0</v>
      </c>
      <c r="N28" s="116">
        <v>0</v>
      </c>
      <c r="O28" s="116">
        <v>0</v>
      </c>
      <c r="P28" s="116">
        <f t="shared" si="5"/>
        <v>3100</v>
      </c>
      <c r="Q28" s="78"/>
    </row>
    <row r="29" spans="1:21" ht="37.200000000000003" customHeight="1" x14ac:dyDescent="0.35">
      <c r="A29" s="20" t="s">
        <v>75</v>
      </c>
      <c r="B29" s="74" t="s">
        <v>76</v>
      </c>
      <c r="C29" s="20" t="s">
        <v>77</v>
      </c>
      <c r="D29" s="59" t="s">
        <v>78</v>
      </c>
      <c r="E29" s="116">
        <f t="shared" si="2"/>
        <v>14400</v>
      </c>
      <c r="F29" s="116">
        <v>14400</v>
      </c>
      <c r="G29" s="116">
        <v>0</v>
      </c>
      <c r="H29" s="116">
        <v>0</v>
      </c>
      <c r="I29" s="116">
        <v>0</v>
      </c>
      <c r="J29" s="116">
        <f t="shared" si="6"/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f t="shared" si="5"/>
        <v>14400</v>
      </c>
      <c r="Q29" s="78">
        <v>250404</v>
      </c>
    </row>
    <row r="30" spans="1:21" ht="37.200000000000003" customHeight="1" x14ac:dyDescent="0.35">
      <c r="A30" s="20" t="s">
        <v>142</v>
      </c>
      <c r="B30" s="74" t="s">
        <v>143</v>
      </c>
      <c r="C30" s="20" t="s">
        <v>144</v>
      </c>
      <c r="D30" s="120" t="s">
        <v>145</v>
      </c>
      <c r="E30" s="116">
        <f t="shared" si="2"/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f t="shared" si="6"/>
        <v>3117745</v>
      </c>
      <c r="K30" s="116">
        <f>1385702+1732043</f>
        <v>3117745</v>
      </c>
      <c r="L30" s="116">
        <v>0</v>
      </c>
      <c r="M30" s="116">
        <v>0</v>
      </c>
      <c r="N30" s="116">
        <v>0</v>
      </c>
      <c r="O30" s="116">
        <f>K30</f>
        <v>3117745</v>
      </c>
      <c r="P30" s="116">
        <f t="shared" si="5"/>
        <v>3117745</v>
      </c>
      <c r="Q30" s="78"/>
    </row>
    <row r="31" spans="1:21" s="79" customFormat="1" ht="45" customHeight="1" x14ac:dyDescent="0.25">
      <c r="A31" s="20" t="s">
        <v>79</v>
      </c>
      <c r="B31" s="20"/>
      <c r="C31" s="20"/>
      <c r="D31" s="88" t="s">
        <v>22</v>
      </c>
      <c r="E31" s="116">
        <f t="shared" si="2"/>
        <v>14565152</v>
      </c>
      <c r="F31" s="116">
        <f>F32</f>
        <v>14565152</v>
      </c>
      <c r="G31" s="116">
        <f t="shared" ref="G31:I31" si="7">G32</f>
        <v>10274870</v>
      </c>
      <c r="H31" s="116">
        <f t="shared" si="7"/>
        <v>365230</v>
      </c>
      <c r="I31" s="116">
        <f t="shared" si="7"/>
        <v>0</v>
      </c>
      <c r="J31" s="116">
        <f t="shared" si="6"/>
        <v>319600</v>
      </c>
      <c r="K31" s="116">
        <f>K32</f>
        <v>0</v>
      </c>
      <c r="L31" s="116">
        <f t="shared" ref="L31:O31" si="8">L32</f>
        <v>319600</v>
      </c>
      <c r="M31" s="116">
        <f t="shared" si="8"/>
        <v>253377</v>
      </c>
      <c r="N31" s="116">
        <f t="shared" si="8"/>
        <v>8210</v>
      </c>
      <c r="O31" s="116">
        <f t="shared" si="8"/>
        <v>0</v>
      </c>
      <c r="P31" s="116">
        <f t="shared" si="5"/>
        <v>14884752</v>
      </c>
      <c r="Q31" s="78"/>
    </row>
    <row r="32" spans="1:21" s="79" customFormat="1" ht="45" customHeight="1" x14ac:dyDescent="0.25">
      <c r="A32" s="20" t="s">
        <v>80</v>
      </c>
      <c r="B32" s="20"/>
      <c r="C32" s="20"/>
      <c r="D32" s="88" t="s">
        <v>22</v>
      </c>
      <c r="E32" s="116">
        <f t="shared" si="2"/>
        <v>14565152</v>
      </c>
      <c r="F32" s="116">
        <f>SUM(F33:F35)</f>
        <v>14565152</v>
      </c>
      <c r="G32" s="116">
        <f>SUM(G33:G35)</f>
        <v>10274870</v>
      </c>
      <c r="H32" s="116">
        <f>SUM(H33:H35)</f>
        <v>365230</v>
      </c>
      <c r="I32" s="116">
        <f>SUM(I33:I35)</f>
        <v>0</v>
      </c>
      <c r="J32" s="116">
        <f t="shared" si="6"/>
        <v>319600</v>
      </c>
      <c r="K32" s="116">
        <f>SUM(K33:K35)</f>
        <v>0</v>
      </c>
      <c r="L32" s="116">
        <f>SUM(L33:L35)</f>
        <v>319600</v>
      </c>
      <c r="M32" s="116">
        <f>SUM(M33:M35)</f>
        <v>253377</v>
      </c>
      <c r="N32" s="116">
        <f>SUM(N33:N35)</f>
        <v>8210</v>
      </c>
      <c r="O32" s="116">
        <f>SUM(O33:O35)</f>
        <v>0</v>
      </c>
      <c r="P32" s="116">
        <f t="shared" si="5"/>
        <v>14884752</v>
      </c>
      <c r="Q32" s="39" t="e">
        <f>#REF!+#REF!+#REF!+#REF!+#REF!+Q34+#REF!+#REF!+#REF!+#REF!</f>
        <v>#REF!</v>
      </c>
    </row>
    <row r="33" spans="1:17" ht="64.95" customHeight="1" x14ac:dyDescent="0.35">
      <c r="A33" s="20" t="s">
        <v>81</v>
      </c>
      <c r="B33" s="20" t="s">
        <v>51</v>
      </c>
      <c r="C33" s="20" t="s">
        <v>29</v>
      </c>
      <c r="D33" s="21" t="s">
        <v>52</v>
      </c>
      <c r="E33" s="116">
        <f t="shared" si="2"/>
        <v>13457345</v>
      </c>
      <c r="F33" s="116">
        <v>13457345</v>
      </c>
      <c r="G33" s="116">
        <v>10274870</v>
      </c>
      <c r="H33" s="116">
        <v>365230</v>
      </c>
      <c r="I33" s="116">
        <v>0</v>
      </c>
      <c r="J33" s="116">
        <f t="shared" si="6"/>
        <v>319600</v>
      </c>
      <c r="K33" s="116">
        <v>0</v>
      </c>
      <c r="L33" s="116">
        <v>319600</v>
      </c>
      <c r="M33" s="116">
        <v>253377</v>
      </c>
      <c r="N33" s="116">
        <v>8210</v>
      </c>
      <c r="O33" s="116">
        <v>0</v>
      </c>
      <c r="P33" s="116">
        <f t="shared" si="5"/>
        <v>13776945</v>
      </c>
      <c r="Q33" s="78">
        <v>91204</v>
      </c>
    </row>
    <row r="34" spans="1:17" ht="79.2" customHeight="1" x14ac:dyDescent="0.35">
      <c r="A34" s="20" t="s">
        <v>82</v>
      </c>
      <c r="B34" s="20" t="s">
        <v>83</v>
      </c>
      <c r="C34" s="20" t="s">
        <v>28</v>
      </c>
      <c r="D34" s="21" t="s">
        <v>95</v>
      </c>
      <c r="E34" s="116">
        <f t="shared" si="2"/>
        <v>352200</v>
      </c>
      <c r="F34" s="116">
        <v>352200</v>
      </c>
      <c r="G34" s="116">
        <v>0</v>
      </c>
      <c r="H34" s="116">
        <v>0</v>
      </c>
      <c r="I34" s="116">
        <v>0</v>
      </c>
      <c r="J34" s="116">
        <f t="shared" si="6"/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f t="shared" si="5"/>
        <v>352200</v>
      </c>
      <c r="Q34" s="39"/>
    </row>
    <row r="35" spans="1:17" ht="36.6" customHeight="1" x14ac:dyDescent="0.35">
      <c r="A35" s="20" t="s">
        <v>96</v>
      </c>
      <c r="B35" s="54">
        <v>3242</v>
      </c>
      <c r="C35" s="54">
        <v>1090</v>
      </c>
      <c r="D35" s="21" t="s">
        <v>92</v>
      </c>
      <c r="E35" s="116">
        <f t="shared" si="2"/>
        <v>755607</v>
      </c>
      <c r="F35" s="116">
        <v>755607</v>
      </c>
      <c r="G35" s="116">
        <v>0</v>
      </c>
      <c r="H35" s="116">
        <v>0</v>
      </c>
      <c r="I35" s="116">
        <v>0</v>
      </c>
      <c r="J35" s="116">
        <f t="shared" si="6"/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f t="shared" si="5"/>
        <v>755607</v>
      </c>
      <c r="Q35" s="78"/>
    </row>
    <row r="36" spans="1:17" ht="37.200000000000003" customHeight="1" x14ac:dyDescent="0.35">
      <c r="A36" s="20" t="s">
        <v>135</v>
      </c>
      <c r="B36" s="54"/>
      <c r="C36" s="54"/>
      <c r="D36" s="21" t="s">
        <v>136</v>
      </c>
      <c r="E36" s="116">
        <f>E37</f>
        <v>3200</v>
      </c>
      <c r="F36" s="116">
        <f t="shared" ref="F36:O36" si="9">F37</f>
        <v>0</v>
      </c>
      <c r="G36" s="116">
        <f t="shared" si="9"/>
        <v>0</v>
      </c>
      <c r="H36" s="116">
        <f t="shared" si="9"/>
        <v>0</v>
      </c>
      <c r="I36" s="116">
        <f t="shared" si="9"/>
        <v>0</v>
      </c>
      <c r="J36" s="116">
        <f t="shared" si="9"/>
        <v>0</v>
      </c>
      <c r="K36" s="116">
        <f t="shared" si="9"/>
        <v>0</v>
      </c>
      <c r="L36" s="116">
        <f t="shared" si="9"/>
        <v>0</v>
      </c>
      <c r="M36" s="116">
        <f t="shared" si="9"/>
        <v>0</v>
      </c>
      <c r="N36" s="116">
        <f t="shared" si="9"/>
        <v>0</v>
      </c>
      <c r="O36" s="116">
        <f t="shared" si="9"/>
        <v>0</v>
      </c>
      <c r="P36" s="116">
        <f t="shared" si="5"/>
        <v>3200</v>
      </c>
      <c r="Q36" s="78"/>
    </row>
    <row r="37" spans="1:17" ht="37.200000000000003" customHeight="1" x14ac:dyDescent="0.35">
      <c r="A37" s="20" t="s">
        <v>137</v>
      </c>
      <c r="B37" s="54"/>
      <c r="C37" s="54"/>
      <c r="D37" s="21" t="s">
        <v>136</v>
      </c>
      <c r="E37" s="116">
        <f>E38</f>
        <v>3200</v>
      </c>
      <c r="F37" s="116">
        <f t="shared" ref="F37:O37" si="10">F38</f>
        <v>0</v>
      </c>
      <c r="G37" s="116">
        <f t="shared" si="10"/>
        <v>0</v>
      </c>
      <c r="H37" s="116">
        <f t="shared" si="10"/>
        <v>0</v>
      </c>
      <c r="I37" s="116">
        <f t="shared" si="10"/>
        <v>0</v>
      </c>
      <c r="J37" s="116">
        <f t="shared" si="10"/>
        <v>0</v>
      </c>
      <c r="K37" s="116">
        <f t="shared" si="10"/>
        <v>0</v>
      </c>
      <c r="L37" s="116">
        <f t="shared" si="10"/>
        <v>0</v>
      </c>
      <c r="M37" s="116">
        <f t="shared" si="10"/>
        <v>0</v>
      </c>
      <c r="N37" s="116">
        <f t="shared" si="10"/>
        <v>0</v>
      </c>
      <c r="O37" s="116">
        <f t="shared" si="10"/>
        <v>0</v>
      </c>
      <c r="P37" s="116">
        <f t="shared" si="5"/>
        <v>3200</v>
      </c>
      <c r="Q37" s="78"/>
    </row>
    <row r="38" spans="1:17" ht="37.200000000000003" customHeight="1" x14ac:dyDescent="0.35">
      <c r="A38" s="20" t="s">
        <v>161</v>
      </c>
      <c r="B38" s="54">
        <v>8710</v>
      </c>
      <c r="C38" s="20" t="s">
        <v>138</v>
      </c>
      <c r="D38" s="21" t="s">
        <v>162</v>
      </c>
      <c r="E38" s="116">
        <v>3200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f t="shared" si="5"/>
        <v>3200</v>
      </c>
      <c r="Q38" s="78"/>
    </row>
    <row r="39" spans="1:17" ht="37.200000000000003" customHeight="1" x14ac:dyDescent="0.35">
      <c r="A39" s="20"/>
      <c r="B39" s="76"/>
      <c r="C39" s="20"/>
      <c r="D39" s="42" t="s">
        <v>111</v>
      </c>
      <c r="E39" s="116">
        <f>E14+E31+E36</f>
        <v>60884676</v>
      </c>
      <c r="F39" s="116">
        <f>F14+F31</f>
        <v>60881476</v>
      </c>
      <c r="G39" s="116">
        <f>G14+G31</f>
        <v>39179980</v>
      </c>
      <c r="H39" s="116">
        <f>H14+H31</f>
        <v>1085915</v>
      </c>
      <c r="I39" s="116">
        <f>I14+I31</f>
        <v>0</v>
      </c>
      <c r="J39" s="116">
        <f t="shared" si="6"/>
        <v>3827650</v>
      </c>
      <c r="K39" s="116">
        <f>K14+K31</f>
        <v>3501745</v>
      </c>
      <c r="L39" s="116">
        <f>L14+L31</f>
        <v>325905</v>
      </c>
      <c r="M39" s="116">
        <f>M14+M31</f>
        <v>253377</v>
      </c>
      <c r="N39" s="116">
        <f>N14+N31</f>
        <v>8210</v>
      </c>
      <c r="O39" s="116">
        <f>O14+O31</f>
        <v>3501745</v>
      </c>
      <c r="P39" s="116">
        <f t="shared" si="5"/>
        <v>64712326</v>
      </c>
      <c r="Q39" s="39"/>
    </row>
    <row r="40" spans="1:17" x14ac:dyDescent="0.35">
      <c r="A40" s="71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2" spans="1:17" ht="19.2" customHeight="1" x14ac:dyDescent="0.35"/>
    <row r="43" spans="1:17" s="124" customFormat="1" ht="36.6" customHeight="1" x14ac:dyDescent="0.4">
      <c r="A43" s="124" t="s">
        <v>169</v>
      </c>
      <c r="I43" s="126"/>
      <c r="N43" s="125" t="s">
        <v>170</v>
      </c>
    </row>
    <row r="44" spans="1:17" x14ac:dyDescent="0.35">
      <c r="A44" s="71"/>
    </row>
    <row r="45" spans="1:17" x14ac:dyDescent="0.35">
      <c r="A45" s="71"/>
    </row>
    <row r="46" spans="1:17" x14ac:dyDescent="0.35">
      <c r="A46" s="71"/>
    </row>
    <row r="47" spans="1:17" x14ac:dyDescent="0.35">
      <c r="A47" s="71"/>
    </row>
    <row r="48" spans="1:17" x14ac:dyDescent="0.35">
      <c r="A48" s="71"/>
    </row>
    <row r="49" spans="1:1" x14ac:dyDescent="0.35">
      <c r="A49" s="71"/>
    </row>
    <row r="50" spans="1:1" x14ac:dyDescent="0.35">
      <c r="A50" s="71"/>
    </row>
    <row r="51" spans="1:1" x14ac:dyDescent="0.35">
      <c r="A51" s="71"/>
    </row>
    <row r="52" spans="1:1" x14ac:dyDescent="0.35">
      <c r="A52" s="71"/>
    </row>
    <row r="53" spans="1:1" x14ac:dyDescent="0.35">
      <c r="A53" s="71"/>
    </row>
    <row r="54" spans="1:1" x14ac:dyDescent="0.35">
      <c r="A54" s="71"/>
    </row>
    <row r="55" spans="1:1" x14ac:dyDescent="0.35">
      <c r="A55" s="71"/>
    </row>
    <row r="56" spans="1:1" x14ac:dyDescent="0.35">
      <c r="A56" s="71"/>
    </row>
    <row r="57" spans="1:1" x14ac:dyDescent="0.35">
      <c r="A57" s="71"/>
    </row>
    <row r="58" spans="1:1" x14ac:dyDescent="0.35">
      <c r="A58" s="71"/>
    </row>
    <row r="59" spans="1:1" x14ac:dyDescent="0.35">
      <c r="A59" s="71"/>
    </row>
    <row r="60" spans="1:1" x14ac:dyDescent="0.35">
      <c r="A60" s="71"/>
    </row>
    <row r="61" spans="1:1" x14ac:dyDescent="0.35">
      <c r="A61" s="71"/>
    </row>
    <row r="62" spans="1:1" x14ac:dyDescent="0.35">
      <c r="A62" s="71"/>
    </row>
    <row r="63" spans="1:1" x14ac:dyDescent="0.35">
      <c r="A63" s="71"/>
    </row>
    <row r="64" spans="1:1" x14ac:dyDescent="0.35">
      <c r="A64" s="71"/>
    </row>
    <row r="65" spans="1:1" x14ac:dyDescent="0.35">
      <c r="A65" s="71"/>
    </row>
    <row r="66" spans="1:1" x14ac:dyDescent="0.35">
      <c r="A66" s="71"/>
    </row>
    <row r="67" spans="1:1" x14ac:dyDescent="0.35">
      <c r="A67" s="71"/>
    </row>
    <row r="68" spans="1:1" x14ac:dyDescent="0.35">
      <c r="A68" s="71"/>
    </row>
    <row r="69" spans="1:1" x14ac:dyDescent="0.35">
      <c r="A69" s="71"/>
    </row>
    <row r="70" spans="1:1" x14ac:dyDescent="0.35">
      <c r="A70" s="71"/>
    </row>
    <row r="71" spans="1:1" x14ac:dyDescent="0.35">
      <c r="A71" s="71"/>
    </row>
    <row r="72" spans="1:1" x14ac:dyDescent="0.35">
      <c r="A72" s="71"/>
    </row>
    <row r="73" spans="1:1" x14ac:dyDescent="0.35">
      <c r="A73" s="71"/>
    </row>
    <row r="74" spans="1:1" x14ac:dyDescent="0.35">
      <c r="A74" s="71"/>
    </row>
    <row r="75" spans="1:1" x14ac:dyDescent="0.35">
      <c r="A75" s="71"/>
    </row>
    <row r="76" spans="1:1" x14ac:dyDescent="0.35">
      <c r="A76" s="71"/>
    </row>
    <row r="77" spans="1:1" x14ac:dyDescent="0.35">
      <c r="A77" s="71"/>
    </row>
    <row r="78" spans="1:1" x14ac:dyDescent="0.35">
      <c r="A78" s="71"/>
    </row>
    <row r="79" spans="1:1" x14ac:dyDescent="0.35">
      <c r="A79" s="71"/>
    </row>
    <row r="80" spans="1:1" x14ac:dyDescent="0.35">
      <c r="A80" s="71"/>
    </row>
    <row r="81" spans="1:1" x14ac:dyDescent="0.35">
      <c r="A81" s="71"/>
    </row>
    <row r="82" spans="1:1" x14ac:dyDescent="0.35">
      <c r="A82" s="71"/>
    </row>
    <row r="83" spans="1:1" x14ac:dyDescent="0.35">
      <c r="A83" s="71"/>
    </row>
    <row r="84" spans="1:1" x14ac:dyDescent="0.35">
      <c r="A84" s="71"/>
    </row>
    <row r="85" spans="1:1" x14ac:dyDescent="0.35">
      <c r="A85" s="71"/>
    </row>
    <row r="86" spans="1:1" x14ac:dyDescent="0.35">
      <c r="A86" s="71"/>
    </row>
    <row r="87" spans="1:1" x14ac:dyDescent="0.35">
      <c r="A87" s="71"/>
    </row>
    <row r="88" spans="1:1" x14ac:dyDescent="0.35">
      <c r="A88" s="71"/>
    </row>
    <row r="89" spans="1:1" x14ac:dyDescent="0.35">
      <c r="A89" s="71"/>
    </row>
    <row r="90" spans="1:1" x14ac:dyDescent="0.35">
      <c r="A90" s="71"/>
    </row>
    <row r="91" spans="1:1" x14ac:dyDescent="0.35">
      <c r="A91" s="71"/>
    </row>
    <row r="92" spans="1:1" x14ac:dyDescent="0.35">
      <c r="A92" s="71"/>
    </row>
    <row r="93" spans="1:1" x14ac:dyDescent="0.35">
      <c r="A93" s="71"/>
    </row>
    <row r="94" spans="1:1" x14ac:dyDescent="0.35">
      <c r="A94" s="71"/>
    </row>
    <row r="95" spans="1:1" x14ac:dyDescent="0.35">
      <c r="A95" s="71"/>
    </row>
    <row r="96" spans="1:1" x14ac:dyDescent="0.35">
      <c r="A96" s="71"/>
    </row>
    <row r="97" spans="1:1" x14ac:dyDescent="0.35">
      <c r="A97" s="71"/>
    </row>
    <row r="98" spans="1:1" x14ac:dyDescent="0.35">
      <c r="A98" s="71"/>
    </row>
    <row r="99" spans="1:1" x14ac:dyDescent="0.35">
      <c r="A99" s="71"/>
    </row>
    <row r="100" spans="1:1" x14ac:dyDescent="0.35">
      <c r="A100" s="71"/>
    </row>
    <row r="101" spans="1:1" x14ac:dyDescent="0.35">
      <c r="A101" s="71"/>
    </row>
    <row r="102" spans="1:1" x14ac:dyDescent="0.35">
      <c r="A102" s="71"/>
    </row>
    <row r="103" spans="1:1" x14ac:dyDescent="0.35">
      <c r="A103" s="71"/>
    </row>
    <row r="104" spans="1:1" x14ac:dyDescent="0.35">
      <c r="A104" s="71"/>
    </row>
    <row r="105" spans="1:1" x14ac:dyDescent="0.35">
      <c r="A105" s="71"/>
    </row>
    <row r="106" spans="1:1" x14ac:dyDescent="0.35">
      <c r="A106" s="71"/>
    </row>
    <row r="107" spans="1:1" x14ac:dyDescent="0.35">
      <c r="A107" s="71"/>
    </row>
    <row r="108" spans="1:1" x14ac:dyDescent="0.35">
      <c r="A108" s="71"/>
    </row>
    <row r="109" spans="1:1" x14ac:dyDescent="0.35">
      <c r="A109" s="71"/>
    </row>
    <row r="110" spans="1:1" x14ac:dyDescent="0.35">
      <c r="A110" s="71"/>
    </row>
    <row r="111" spans="1:1" x14ac:dyDescent="0.35">
      <c r="A111" s="71"/>
    </row>
    <row r="112" spans="1:1" x14ac:dyDescent="0.35">
      <c r="A112" s="71"/>
    </row>
    <row r="113" spans="1:1" x14ac:dyDescent="0.35">
      <c r="A113" s="71"/>
    </row>
    <row r="114" spans="1:1" x14ac:dyDescent="0.35">
      <c r="A114" s="71"/>
    </row>
    <row r="115" spans="1:1" x14ac:dyDescent="0.35">
      <c r="A115" s="71"/>
    </row>
    <row r="116" spans="1:1" x14ac:dyDescent="0.35">
      <c r="A116" s="71"/>
    </row>
    <row r="117" spans="1:1" x14ac:dyDescent="0.35">
      <c r="A117" s="71"/>
    </row>
    <row r="118" spans="1:1" x14ac:dyDescent="0.35">
      <c r="A118" s="71"/>
    </row>
    <row r="119" spans="1:1" x14ac:dyDescent="0.35">
      <c r="A119" s="71"/>
    </row>
    <row r="120" spans="1:1" x14ac:dyDescent="0.35">
      <c r="A120" s="71"/>
    </row>
    <row r="121" spans="1:1" x14ac:dyDescent="0.35">
      <c r="A121" s="71"/>
    </row>
    <row r="122" spans="1:1" x14ac:dyDescent="0.35">
      <c r="A122" s="71"/>
    </row>
    <row r="123" spans="1:1" x14ac:dyDescent="0.35">
      <c r="A123" s="71"/>
    </row>
    <row r="124" spans="1:1" x14ac:dyDescent="0.35">
      <c r="A124" s="71"/>
    </row>
    <row r="125" spans="1:1" x14ac:dyDescent="0.35">
      <c r="A125" s="71"/>
    </row>
    <row r="126" spans="1:1" x14ac:dyDescent="0.35">
      <c r="A126" s="71"/>
    </row>
    <row r="127" spans="1:1" x14ac:dyDescent="0.35">
      <c r="A127" s="71"/>
    </row>
    <row r="128" spans="1:1" x14ac:dyDescent="0.35">
      <c r="A128" s="71"/>
    </row>
    <row r="129" spans="1:1" x14ac:dyDescent="0.35">
      <c r="A129" s="71"/>
    </row>
    <row r="130" spans="1:1" x14ac:dyDescent="0.35">
      <c r="A130" s="71"/>
    </row>
    <row r="131" spans="1:1" x14ac:dyDescent="0.35">
      <c r="A131" s="71"/>
    </row>
    <row r="132" spans="1:1" x14ac:dyDescent="0.35">
      <c r="A132" s="71"/>
    </row>
    <row r="133" spans="1:1" x14ac:dyDescent="0.35">
      <c r="A133" s="71"/>
    </row>
    <row r="134" spans="1:1" x14ac:dyDescent="0.35">
      <c r="A134" s="71"/>
    </row>
  </sheetData>
  <mergeCells count="23">
    <mergeCell ref="A8:B8"/>
    <mergeCell ref="Q11:Q12"/>
    <mergeCell ref="A7:P7"/>
    <mergeCell ref="A10:A12"/>
    <mergeCell ref="B10:B12"/>
    <mergeCell ref="C10:C12"/>
    <mergeCell ref="E11:E12"/>
    <mergeCell ref="P10:P12"/>
    <mergeCell ref="F11:F12"/>
    <mergeCell ref="G11:H11"/>
    <mergeCell ref="J11:J12"/>
    <mergeCell ref="L11:L12"/>
    <mergeCell ref="M11:N11"/>
    <mergeCell ref="I11:I12"/>
    <mergeCell ref="D10:D12"/>
    <mergeCell ref="E10:I10"/>
    <mergeCell ref="J10:O10"/>
    <mergeCell ref="K11:K12"/>
    <mergeCell ref="N1:O1"/>
    <mergeCell ref="N2:P2"/>
    <mergeCell ref="N3:P3"/>
    <mergeCell ref="N4:P4"/>
    <mergeCell ref="O11:O12"/>
  </mergeCells>
  <phoneticPr fontId="2" type="noConversion"/>
  <pageMargins left="0.78740157480314965" right="0.78740157480314965" top="1.1811023622047245" bottom="0.39370078740157483" header="0.51181102362204722" footer="0.51181102362204722"/>
  <pageSetup paperSize="9" scale="38" orientation="landscape" verticalDpi="0" r:id="rId1"/>
  <headerFooter differentFirst="1" alignWithMargins="0">
    <oddHeader xml:space="preserve">&amp;C&amp;"Times New Roman,обычный"&amp;18 2
</oddHeader>
  </headerFooter>
  <rowBreaks count="1" manualBreakCount="1">
    <brk id="34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0"/>
  <sheetViews>
    <sheetView view="pageBreakPreview" topLeftCell="C1" zoomScale="64" zoomScaleNormal="75" zoomScaleSheetLayoutView="64" workbookViewId="0">
      <selection activeCell="H5" sqref="H5"/>
    </sheetView>
  </sheetViews>
  <sheetFormatPr defaultColWidth="9.109375" defaultRowHeight="18" x14ac:dyDescent="0.35"/>
  <cols>
    <col min="1" max="1" width="17.33203125" style="2" customWidth="1"/>
    <col min="2" max="2" width="17.6640625" style="2" customWidth="1"/>
    <col min="3" max="3" width="15.88671875" style="2" customWidth="1"/>
    <col min="4" max="4" width="72.33203125" style="2" customWidth="1"/>
    <col min="5" max="5" width="67.6640625" style="2" customWidth="1"/>
    <col min="6" max="6" width="30.6640625" style="2" customWidth="1"/>
    <col min="7" max="7" width="19.6640625" style="2" customWidth="1"/>
    <col min="8" max="8" width="18.44140625" style="2" customWidth="1"/>
    <col min="9" max="9" width="16.88671875" style="2" customWidth="1"/>
    <col min="10" max="10" width="18.109375" style="2" customWidth="1"/>
    <col min="11" max="11" width="10.33203125" style="2" bestFit="1" customWidth="1"/>
    <col min="12" max="16384" width="9.109375" style="2"/>
  </cols>
  <sheetData>
    <row r="1" spans="1:11" s="28" customFormat="1" ht="26.1" customHeight="1" x14ac:dyDescent="0.4">
      <c r="H1" s="64" t="s">
        <v>168</v>
      </c>
      <c r="I1" s="64"/>
      <c r="J1" s="65"/>
      <c r="K1" s="65"/>
    </row>
    <row r="2" spans="1:11" s="28" customFormat="1" ht="26.1" customHeight="1" x14ac:dyDescent="0.35">
      <c r="H2" s="143" t="s">
        <v>164</v>
      </c>
      <c r="I2" s="143"/>
      <c r="J2" s="143"/>
      <c r="K2" s="143"/>
    </row>
    <row r="3" spans="1:11" s="28" customFormat="1" ht="26.1" customHeight="1" x14ac:dyDescent="0.4">
      <c r="H3" s="64" t="s">
        <v>165</v>
      </c>
      <c r="I3" s="64"/>
      <c r="J3" s="64"/>
      <c r="K3" s="65"/>
    </row>
    <row r="4" spans="1:11" s="28" customFormat="1" ht="26.1" customHeight="1" x14ac:dyDescent="0.4">
      <c r="H4" s="66" t="s">
        <v>173</v>
      </c>
      <c r="I4" s="66"/>
      <c r="J4" s="66"/>
      <c r="K4" s="65"/>
    </row>
    <row r="5" spans="1:11" x14ac:dyDescent="0.35">
      <c r="H5" s="31"/>
      <c r="I5" s="31"/>
      <c r="J5" s="31"/>
    </row>
    <row r="6" spans="1:11" s="60" customFormat="1" ht="30.6" customHeight="1" x14ac:dyDescent="0.35">
      <c r="A6" s="141" t="s">
        <v>30</v>
      </c>
      <c r="B6" s="142"/>
      <c r="C6" s="142"/>
      <c r="D6" s="142"/>
      <c r="E6" s="142"/>
      <c r="F6" s="142"/>
      <c r="G6" s="142"/>
      <c r="H6" s="142"/>
      <c r="I6" s="142"/>
      <c r="J6" s="142"/>
    </row>
    <row r="7" spans="1:11" s="60" customFormat="1" ht="27" customHeight="1" x14ac:dyDescent="0.35">
      <c r="A7" s="140" t="s">
        <v>160</v>
      </c>
      <c r="B7" s="140"/>
      <c r="C7" s="140"/>
      <c r="D7" s="140"/>
      <c r="E7" s="140"/>
      <c r="F7" s="140"/>
      <c r="G7" s="140"/>
      <c r="H7" s="140"/>
      <c r="I7" s="140"/>
      <c r="J7" s="140"/>
    </row>
    <row r="8" spans="1:11" s="60" customFormat="1" ht="49.8" customHeight="1" x14ac:dyDescent="0.4">
      <c r="A8" s="150" t="s">
        <v>150</v>
      </c>
      <c r="B8" s="150"/>
      <c r="C8" s="109"/>
      <c r="D8" s="109"/>
      <c r="E8" s="109"/>
      <c r="F8" s="109"/>
      <c r="G8" s="109"/>
      <c r="H8" s="109"/>
      <c r="I8" s="109"/>
      <c r="J8" s="109"/>
    </row>
    <row r="9" spans="1:11" s="49" customFormat="1" ht="22.8" customHeight="1" x14ac:dyDescent="0.35">
      <c r="A9" s="115" t="s">
        <v>130</v>
      </c>
      <c r="B9" s="115"/>
      <c r="C9" s="50"/>
      <c r="D9" s="50"/>
      <c r="E9" s="51"/>
      <c r="F9" s="51"/>
      <c r="G9" s="51"/>
      <c r="H9" s="47"/>
      <c r="I9" s="47"/>
      <c r="J9" s="52" t="s">
        <v>15</v>
      </c>
    </row>
    <row r="10" spans="1:11" s="58" customFormat="1" ht="118.2" customHeight="1" x14ac:dyDescent="0.25">
      <c r="A10" s="133" t="s">
        <v>112</v>
      </c>
      <c r="B10" s="133" t="s">
        <v>132</v>
      </c>
      <c r="C10" s="133" t="s">
        <v>108</v>
      </c>
      <c r="D10" s="133" t="s">
        <v>133</v>
      </c>
      <c r="E10" s="144" t="s">
        <v>113</v>
      </c>
      <c r="F10" s="144" t="s">
        <v>134</v>
      </c>
      <c r="G10" s="146" t="s">
        <v>104</v>
      </c>
      <c r="H10" s="144" t="s">
        <v>2</v>
      </c>
      <c r="I10" s="148" t="s">
        <v>3</v>
      </c>
      <c r="J10" s="149"/>
    </row>
    <row r="11" spans="1:11" s="58" customFormat="1" ht="118.2" customHeight="1" x14ac:dyDescent="0.25">
      <c r="A11" s="134"/>
      <c r="B11" s="134"/>
      <c r="C11" s="134"/>
      <c r="D11" s="134"/>
      <c r="E11" s="145"/>
      <c r="F11" s="145"/>
      <c r="G11" s="147"/>
      <c r="H11" s="145"/>
      <c r="I11" s="48" t="s">
        <v>105</v>
      </c>
      <c r="J11" s="48" t="s">
        <v>106</v>
      </c>
    </row>
    <row r="12" spans="1:11" s="80" customFormat="1" ht="18.600000000000001" customHeight="1" x14ac:dyDescent="0.2">
      <c r="A12" s="81">
        <v>1</v>
      </c>
      <c r="B12" s="81">
        <v>2</v>
      </c>
      <c r="C12" s="81">
        <v>3</v>
      </c>
      <c r="D12" s="82">
        <v>4</v>
      </c>
      <c r="E12" s="83">
        <v>5</v>
      </c>
      <c r="F12" s="83">
        <v>6</v>
      </c>
      <c r="G12" s="81">
        <v>7</v>
      </c>
      <c r="H12" s="83">
        <v>8</v>
      </c>
      <c r="I12" s="83">
        <v>9</v>
      </c>
      <c r="J12" s="83">
        <v>10</v>
      </c>
    </row>
    <row r="13" spans="1:11" s="58" customFormat="1" ht="64.95" customHeight="1" x14ac:dyDescent="0.25">
      <c r="A13" s="85"/>
      <c r="B13" s="85"/>
      <c r="C13" s="85"/>
      <c r="D13" s="85"/>
      <c r="E13" s="55" t="s">
        <v>124</v>
      </c>
      <c r="F13" s="55" t="s">
        <v>154</v>
      </c>
      <c r="G13" s="117">
        <f>H13+I13</f>
        <v>779607</v>
      </c>
      <c r="H13" s="118">
        <f>H14+H18</f>
        <v>779607</v>
      </c>
      <c r="I13" s="118">
        <f t="shared" ref="I13:J13" si="0">I14+I18</f>
        <v>0</v>
      </c>
      <c r="J13" s="118">
        <f t="shared" si="0"/>
        <v>0</v>
      </c>
    </row>
    <row r="14" spans="1:11" s="58" customFormat="1" ht="34.200000000000003" customHeight="1" x14ac:dyDescent="0.25">
      <c r="A14" s="20" t="s">
        <v>57</v>
      </c>
      <c r="B14" s="20"/>
      <c r="C14" s="20"/>
      <c r="D14" s="21" t="s">
        <v>21</v>
      </c>
      <c r="E14" s="53"/>
      <c r="F14" s="53"/>
      <c r="G14" s="117">
        <f>H14+I14</f>
        <v>24000</v>
      </c>
      <c r="H14" s="118">
        <f>H15</f>
        <v>24000</v>
      </c>
      <c r="I14" s="118">
        <f t="shared" ref="I14:I41" si="1">J14</f>
        <v>0</v>
      </c>
      <c r="J14" s="68">
        <v>0</v>
      </c>
    </row>
    <row r="15" spans="1:11" ht="34.200000000000003" customHeight="1" x14ac:dyDescent="0.35">
      <c r="A15" s="20" t="s">
        <v>58</v>
      </c>
      <c r="B15" s="72"/>
      <c r="C15" s="20"/>
      <c r="D15" s="21" t="s">
        <v>21</v>
      </c>
      <c r="E15" s="38"/>
      <c r="F15" s="38"/>
      <c r="G15" s="117">
        <f t="shared" ref="G15:G42" si="2">H15+I15</f>
        <v>24000</v>
      </c>
      <c r="H15" s="118">
        <f>H16+H17</f>
        <v>24000</v>
      </c>
      <c r="I15" s="118">
        <f t="shared" si="1"/>
        <v>0</v>
      </c>
      <c r="J15" s="68">
        <v>0</v>
      </c>
    </row>
    <row r="16" spans="1:11" ht="34.200000000000003" hidden="1" customHeight="1" x14ac:dyDescent="0.35">
      <c r="A16" s="75" t="s">
        <v>89</v>
      </c>
      <c r="B16" s="75" t="s">
        <v>90</v>
      </c>
      <c r="C16" s="75" t="s">
        <v>40</v>
      </c>
      <c r="D16" s="21" t="s">
        <v>41</v>
      </c>
      <c r="E16" s="38"/>
      <c r="F16" s="38"/>
      <c r="G16" s="117">
        <f t="shared" si="2"/>
        <v>0</v>
      </c>
      <c r="H16" s="118"/>
      <c r="I16" s="118">
        <f t="shared" si="1"/>
        <v>0</v>
      </c>
      <c r="J16" s="68">
        <v>0</v>
      </c>
    </row>
    <row r="17" spans="1:10" ht="45.6" customHeight="1" x14ac:dyDescent="0.35">
      <c r="A17" s="75" t="s">
        <v>91</v>
      </c>
      <c r="B17" s="53">
        <v>3242</v>
      </c>
      <c r="C17" s="53">
        <v>1090</v>
      </c>
      <c r="D17" s="41" t="s">
        <v>92</v>
      </c>
      <c r="E17" s="38"/>
      <c r="F17" s="38"/>
      <c r="G17" s="117">
        <f t="shared" si="2"/>
        <v>24000</v>
      </c>
      <c r="H17" s="118">
        <v>24000</v>
      </c>
      <c r="I17" s="118">
        <f t="shared" si="1"/>
        <v>0</v>
      </c>
      <c r="J17" s="68">
        <v>0</v>
      </c>
    </row>
    <row r="18" spans="1:10" s="79" customFormat="1" ht="45.6" customHeight="1" x14ac:dyDescent="0.25">
      <c r="A18" s="20" t="s">
        <v>79</v>
      </c>
      <c r="B18" s="20"/>
      <c r="C18" s="20"/>
      <c r="D18" s="88" t="s">
        <v>22</v>
      </c>
      <c r="E18" s="59"/>
      <c r="F18" s="59"/>
      <c r="G18" s="117">
        <f t="shared" si="2"/>
        <v>755607</v>
      </c>
      <c r="H18" s="68">
        <f>H19</f>
        <v>755607</v>
      </c>
      <c r="I18" s="68">
        <f t="shared" ref="I18:J19" si="3">I19</f>
        <v>0</v>
      </c>
      <c r="J18" s="68">
        <f t="shared" si="3"/>
        <v>0</v>
      </c>
    </row>
    <row r="19" spans="1:10" s="79" customFormat="1" ht="45.6" customHeight="1" x14ac:dyDescent="0.25">
      <c r="A19" s="20" t="s">
        <v>80</v>
      </c>
      <c r="B19" s="20"/>
      <c r="C19" s="20"/>
      <c r="D19" s="88" t="s">
        <v>22</v>
      </c>
      <c r="E19" s="53"/>
      <c r="F19" s="53"/>
      <c r="G19" s="117">
        <f t="shared" si="2"/>
        <v>755607</v>
      </c>
      <c r="H19" s="68">
        <f>H20</f>
        <v>755607</v>
      </c>
      <c r="I19" s="68">
        <f t="shared" si="3"/>
        <v>0</v>
      </c>
      <c r="J19" s="68">
        <f t="shared" si="3"/>
        <v>0</v>
      </c>
    </row>
    <row r="20" spans="1:10" ht="45.6" customHeight="1" x14ac:dyDescent="0.35">
      <c r="A20" s="75" t="s">
        <v>96</v>
      </c>
      <c r="B20" s="53">
        <v>3242</v>
      </c>
      <c r="C20" s="53">
        <v>1090</v>
      </c>
      <c r="D20" s="41" t="s">
        <v>92</v>
      </c>
      <c r="E20" s="38"/>
      <c r="F20" s="38"/>
      <c r="G20" s="117">
        <f t="shared" si="2"/>
        <v>755607</v>
      </c>
      <c r="H20" s="118">
        <v>755607</v>
      </c>
      <c r="I20" s="118">
        <f t="shared" si="1"/>
        <v>0</v>
      </c>
      <c r="J20" s="68">
        <v>0</v>
      </c>
    </row>
    <row r="21" spans="1:10" ht="64.95" customHeight="1" x14ac:dyDescent="0.35">
      <c r="A21" s="20" t="s">
        <v>57</v>
      </c>
      <c r="B21" s="20"/>
      <c r="C21" s="20"/>
      <c r="D21" s="21" t="s">
        <v>21</v>
      </c>
      <c r="E21" s="55" t="s">
        <v>125</v>
      </c>
      <c r="F21" s="55" t="s">
        <v>155</v>
      </c>
      <c r="G21" s="117">
        <f t="shared" si="2"/>
        <v>94245</v>
      </c>
      <c r="H21" s="68">
        <f>H22</f>
        <v>94245</v>
      </c>
      <c r="I21" s="118">
        <f t="shared" si="1"/>
        <v>0</v>
      </c>
      <c r="J21" s="68">
        <v>0</v>
      </c>
    </row>
    <row r="22" spans="1:10" ht="34.200000000000003" customHeight="1" x14ac:dyDescent="0.35">
      <c r="A22" s="20" t="s">
        <v>58</v>
      </c>
      <c r="B22" s="72"/>
      <c r="C22" s="20"/>
      <c r="D22" s="21" t="s">
        <v>21</v>
      </c>
      <c r="E22" s="55"/>
      <c r="F22" s="55"/>
      <c r="G22" s="117">
        <f t="shared" si="2"/>
        <v>94245</v>
      </c>
      <c r="H22" s="68">
        <f>H23+H24</f>
        <v>94245</v>
      </c>
      <c r="I22" s="118">
        <f t="shared" si="1"/>
        <v>0</v>
      </c>
      <c r="J22" s="68">
        <v>0</v>
      </c>
    </row>
    <row r="23" spans="1:10" ht="45" customHeight="1" x14ac:dyDescent="0.35">
      <c r="A23" s="20" t="s">
        <v>61</v>
      </c>
      <c r="B23" s="73" t="s">
        <v>46</v>
      </c>
      <c r="C23" s="20" t="s">
        <v>26</v>
      </c>
      <c r="D23" s="77" t="s">
        <v>45</v>
      </c>
      <c r="E23" s="55"/>
      <c r="F23" s="55"/>
      <c r="G23" s="117">
        <f t="shared" si="2"/>
        <v>55745</v>
      </c>
      <c r="H23" s="118">
        <v>55745</v>
      </c>
      <c r="I23" s="118">
        <f t="shared" si="1"/>
        <v>0</v>
      </c>
      <c r="J23" s="68">
        <v>0</v>
      </c>
    </row>
    <row r="24" spans="1:10" ht="83.4" customHeight="1" x14ac:dyDescent="0.35">
      <c r="A24" s="20" t="s">
        <v>109</v>
      </c>
      <c r="B24" s="54">
        <v>3140</v>
      </c>
      <c r="C24" s="54">
        <v>1040</v>
      </c>
      <c r="D24" s="21" t="s">
        <v>110</v>
      </c>
      <c r="E24" s="38"/>
      <c r="F24" s="38"/>
      <c r="G24" s="117">
        <f>H24+I24</f>
        <v>38500</v>
      </c>
      <c r="H24" s="118">
        <v>38500</v>
      </c>
      <c r="I24" s="118">
        <f>J24</f>
        <v>0</v>
      </c>
      <c r="J24" s="68">
        <v>0</v>
      </c>
    </row>
    <row r="25" spans="1:10" ht="64.95" customHeight="1" x14ac:dyDescent="0.35">
      <c r="A25" s="20" t="s">
        <v>57</v>
      </c>
      <c r="B25" s="20"/>
      <c r="C25" s="20"/>
      <c r="D25" s="21" t="s">
        <v>21</v>
      </c>
      <c r="E25" s="53" t="s">
        <v>126</v>
      </c>
      <c r="F25" s="53" t="s">
        <v>156</v>
      </c>
      <c r="G25" s="117">
        <f t="shared" si="2"/>
        <v>126400</v>
      </c>
      <c r="H25" s="118">
        <f>H26</f>
        <v>126400</v>
      </c>
      <c r="I25" s="118">
        <f t="shared" ref="I25:J25" si="4">I26</f>
        <v>0</v>
      </c>
      <c r="J25" s="118">
        <f t="shared" si="4"/>
        <v>0</v>
      </c>
    </row>
    <row r="26" spans="1:10" ht="34.200000000000003" customHeight="1" x14ac:dyDescent="0.35">
      <c r="A26" s="20" t="s">
        <v>58</v>
      </c>
      <c r="B26" s="72"/>
      <c r="C26" s="20"/>
      <c r="D26" s="21" t="s">
        <v>21</v>
      </c>
      <c r="E26" s="53"/>
      <c r="F26" s="53"/>
      <c r="G26" s="117">
        <f t="shared" si="2"/>
        <v>126400</v>
      </c>
      <c r="H26" s="118">
        <f>H27+H28+H29+H30</f>
        <v>126400</v>
      </c>
      <c r="I26" s="118">
        <f t="shared" si="1"/>
        <v>0</v>
      </c>
      <c r="J26" s="68">
        <v>0</v>
      </c>
    </row>
    <row r="27" spans="1:10" ht="40.200000000000003" customHeight="1" x14ac:dyDescent="0.35">
      <c r="A27" s="20" t="s">
        <v>61</v>
      </c>
      <c r="B27" s="73" t="s">
        <v>46</v>
      </c>
      <c r="C27" s="20" t="s">
        <v>26</v>
      </c>
      <c r="D27" s="77" t="s">
        <v>45</v>
      </c>
      <c r="E27" s="55"/>
      <c r="F27" s="55"/>
      <c r="G27" s="117">
        <f t="shared" ref="G27" si="5">H27+I27</f>
        <v>51600</v>
      </c>
      <c r="H27" s="118">
        <v>51600</v>
      </c>
      <c r="I27" s="118">
        <f t="shared" ref="I27" si="6">J27</f>
        <v>0</v>
      </c>
      <c r="J27" s="68">
        <v>0</v>
      </c>
    </row>
    <row r="28" spans="1:10" ht="45" customHeight="1" x14ac:dyDescent="0.35">
      <c r="A28" s="20" t="s">
        <v>64</v>
      </c>
      <c r="B28" s="20" t="s">
        <v>66</v>
      </c>
      <c r="C28" s="20" t="s">
        <v>26</v>
      </c>
      <c r="D28" s="77" t="s">
        <v>48</v>
      </c>
      <c r="E28" s="38"/>
      <c r="F28" s="38"/>
      <c r="G28" s="117">
        <f t="shared" si="2"/>
        <v>12000</v>
      </c>
      <c r="H28" s="118">
        <v>12000</v>
      </c>
      <c r="I28" s="118">
        <v>0</v>
      </c>
      <c r="J28" s="68">
        <v>0</v>
      </c>
    </row>
    <row r="29" spans="1:10" ht="34.200000000000003" customHeight="1" x14ac:dyDescent="0.35">
      <c r="A29" s="20" t="s">
        <v>65</v>
      </c>
      <c r="B29" s="20" t="s">
        <v>67</v>
      </c>
      <c r="C29" s="20" t="s">
        <v>26</v>
      </c>
      <c r="D29" s="77" t="s">
        <v>49</v>
      </c>
      <c r="E29" s="38"/>
      <c r="F29" s="38"/>
      <c r="G29" s="117">
        <f t="shared" si="2"/>
        <v>33000</v>
      </c>
      <c r="H29" s="118">
        <v>33000</v>
      </c>
      <c r="I29" s="118">
        <f t="shared" si="1"/>
        <v>0</v>
      </c>
      <c r="J29" s="68">
        <v>0</v>
      </c>
    </row>
    <row r="30" spans="1:10" ht="45" customHeight="1" x14ac:dyDescent="0.35">
      <c r="A30" s="20" t="s">
        <v>122</v>
      </c>
      <c r="B30" s="54">
        <v>3131</v>
      </c>
      <c r="C30" s="54">
        <v>1040</v>
      </c>
      <c r="D30" s="84" t="s">
        <v>123</v>
      </c>
      <c r="E30" s="53"/>
      <c r="F30" s="53"/>
      <c r="G30" s="117">
        <f t="shared" si="2"/>
        <v>29800</v>
      </c>
      <c r="H30" s="118">
        <v>29800</v>
      </c>
      <c r="I30" s="118">
        <f t="shared" si="1"/>
        <v>0</v>
      </c>
      <c r="J30" s="68">
        <v>0</v>
      </c>
    </row>
    <row r="31" spans="1:10" ht="64.95" customHeight="1" x14ac:dyDescent="0.35">
      <c r="A31" s="20" t="s">
        <v>57</v>
      </c>
      <c r="B31" s="20"/>
      <c r="C31" s="20"/>
      <c r="D31" s="21" t="s">
        <v>21</v>
      </c>
      <c r="E31" s="53" t="s">
        <v>127</v>
      </c>
      <c r="F31" s="53" t="s">
        <v>157</v>
      </c>
      <c r="G31" s="117">
        <f t="shared" si="2"/>
        <v>338600</v>
      </c>
      <c r="H31" s="118">
        <f>H32</f>
        <v>338600</v>
      </c>
      <c r="I31" s="118">
        <f t="shared" ref="I31:J32" si="7">I32</f>
        <v>0</v>
      </c>
      <c r="J31" s="118">
        <f t="shared" si="7"/>
        <v>0</v>
      </c>
    </row>
    <row r="32" spans="1:10" ht="34.200000000000003" customHeight="1" x14ac:dyDescent="0.35">
      <c r="A32" s="20" t="s">
        <v>58</v>
      </c>
      <c r="B32" s="72"/>
      <c r="C32" s="20"/>
      <c r="D32" s="21" t="s">
        <v>21</v>
      </c>
      <c r="E32" s="53"/>
      <c r="F32" s="53" t="s">
        <v>16</v>
      </c>
      <c r="G32" s="117">
        <f t="shared" si="2"/>
        <v>338600</v>
      </c>
      <c r="H32" s="118">
        <f>H33</f>
        <v>338600</v>
      </c>
      <c r="I32" s="118">
        <f t="shared" si="7"/>
        <v>0</v>
      </c>
      <c r="J32" s="118">
        <f t="shared" si="7"/>
        <v>0</v>
      </c>
    </row>
    <row r="33" spans="1:10" ht="34.200000000000003" customHeight="1" x14ac:dyDescent="0.35">
      <c r="A33" s="75" t="s">
        <v>93</v>
      </c>
      <c r="B33" s="53">
        <v>4082</v>
      </c>
      <c r="C33" s="75" t="s">
        <v>39</v>
      </c>
      <c r="D33" s="41" t="s">
        <v>94</v>
      </c>
      <c r="E33" s="53"/>
      <c r="F33" s="53"/>
      <c r="G33" s="117">
        <f t="shared" si="2"/>
        <v>338600</v>
      </c>
      <c r="H33" s="118">
        <v>338600</v>
      </c>
      <c r="I33" s="118">
        <v>0</v>
      </c>
      <c r="J33" s="68">
        <v>0</v>
      </c>
    </row>
    <row r="34" spans="1:10" ht="64.95" customHeight="1" x14ac:dyDescent="0.35">
      <c r="A34" s="20" t="s">
        <v>57</v>
      </c>
      <c r="B34" s="20"/>
      <c r="C34" s="20"/>
      <c r="D34" s="21" t="s">
        <v>21</v>
      </c>
      <c r="E34" s="53" t="s">
        <v>128</v>
      </c>
      <c r="F34" s="53" t="s">
        <v>158</v>
      </c>
      <c r="G34" s="117">
        <f t="shared" si="2"/>
        <v>57800</v>
      </c>
      <c r="H34" s="118">
        <f>H35</f>
        <v>57800</v>
      </c>
      <c r="I34" s="118">
        <f t="shared" ref="I34:J35" si="8">I35</f>
        <v>0</v>
      </c>
      <c r="J34" s="118">
        <f t="shared" si="8"/>
        <v>0</v>
      </c>
    </row>
    <row r="35" spans="1:10" ht="34.200000000000003" customHeight="1" x14ac:dyDescent="0.35">
      <c r="A35" s="20" t="s">
        <v>58</v>
      </c>
      <c r="B35" s="72"/>
      <c r="C35" s="20"/>
      <c r="D35" s="21" t="s">
        <v>21</v>
      </c>
      <c r="E35" s="53"/>
      <c r="F35" s="53"/>
      <c r="G35" s="117">
        <f t="shared" si="2"/>
        <v>57800</v>
      </c>
      <c r="H35" s="118">
        <f>H36</f>
        <v>57800</v>
      </c>
      <c r="I35" s="118">
        <f t="shared" si="8"/>
        <v>0</v>
      </c>
      <c r="J35" s="118">
        <f t="shared" si="8"/>
        <v>0</v>
      </c>
    </row>
    <row r="36" spans="1:10" ht="64.95" customHeight="1" x14ac:dyDescent="0.35">
      <c r="A36" s="20" t="s">
        <v>69</v>
      </c>
      <c r="B36" s="72" t="s">
        <v>70</v>
      </c>
      <c r="C36" s="20" t="s">
        <v>27</v>
      </c>
      <c r="D36" s="77" t="s">
        <v>71</v>
      </c>
      <c r="E36" s="86"/>
      <c r="F36" s="102"/>
      <c r="G36" s="117">
        <f t="shared" si="2"/>
        <v>57800</v>
      </c>
      <c r="H36" s="118">
        <v>57800</v>
      </c>
      <c r="I36" s="118">
        <f t="shared" si="1"/>
        <v>0</v>
      </c>
      <c r="J36" s="68">
        <v>0</v>
      </c>
    </row>
    <row r="37" spans="1:10" ht="85.95" customHeight="1" x14ac:dyDescent="0.35">
      <c r="A37" s="20" t="s">
        <v>57</v>
      </c>
      <c r="B37" s="20"/>
      <c r="C37" s="20"/>
      <c r="D37" s="21" t="s">
        <v>21</v>
      </c>
      <c r="E37" s="56" t="s">
        <v>129</v>
      </c>
      <c r="F37" s="56" t="s">
        <v>159</v>
      </c>
      <c r="G37" s="117">
        <f t="shared" si="2"/>
        <v>10230424</v>
      </c>
      <c r="H37" s="118">
        <f>H38</f>
        <v>6728679</v>
      </c>
      <c r="I37" s="118">
        <f t="shared" ref="I37:J37" si="9">I38</f>
        <v>3501745</v>
      </c>
      <c r="J37" s="118">
        <f t="shared" si="9"/>
        <v>3501745</v>
      </c>
    </row>
    <row r="38" spans="1:10" ht="34.200000000000003" customHeight="1" x14ac:dyDescent="0.35">
      <c r="A38" s="20" t="s">
        <v>58</v>
      </c>
      <c r="B38" s="72"/>
      <c r="C38" s="20"/>
      <c r="D38" s="21" t="s">
        <v>21</v>
      </c>
      <c r="E38" s="56"/>
      <c r="F38" s="56"/>
      <c r="G38" s="117">
        <f t="shared" si="2"/>
        <v>10230424</v>
      </c>
      <c r="H38" s="118">
        <f>H39+H40+H41</f>
        <v>6728679</v>
      </c>
      <c r="I38" s="118">
        <f t="shared" ref="I38:J38" si="10">I39+I40+I41</f>
        <v>3501745</v>
      </c>
      <c r="J38" s="118">
        <f t="shared" si="10"/>
        <v>3501745</v>
      </c>
    </row>
    <row r="39" spans="1:10" ht="34.200000000000003" customHeight="1" x14ac:dyDescent="0.35">
      <c r="A39" s="20" t="s">
        <v>72</v>
      </c>
      <c r="B39" s="72" t="s">
        <v>73</v>
      </c>
      <c r="C39" s="20" t="s">
        <v>50</v>
      </c>
      <c r="D39" s="40" t="s">
        <v>74</v>
      </c>
      <c r="E39" s="56"/>
      <c r="F39" s="56"/>
      <c r="G39" s="117">
        <f t="shared" si="2"/>
        <v>7098279</v>
      </c>
      <c r="H39" s="118">
        <f>6484100+163150+67029</f>
        <v>6714279</v>
      </c>
      <c r="I39" s="118">
        <f t="shared" si="1"/>
        <v>384000</v>
      </c>
      <c r="J39" s="68">
        <f>384000</f>
        <v>384000</v>
      </c>
    </row>
    <row r="40" spans="1:10" ht="34.200000000000003" customHeight="1" x14ac:dyDescent="0.35">
      <c r="A40" s="20" t="s">
        <v>75</v>
      </c>
      <c r="B40" s="74" t="s">
        <v>76</v>
      </c>
      <c r="C40" s="20" t="s">
        <v>77</v>
      </c>
      <c r="D40" s="59" t="s">
        <v>78</v>
      </c>
      <c r="E40" s="38"/>
      <c r="F40" s="38"/>
      <c r="G40" s="117">
        <f t="shared" si="2"/>
        <v>14400</v>
      </c>
      <c r="H40" s="118">
        <v>14400</v>
      </c>
      <c r="I40" s="118">
        <f t="shared" si="1"/>
        <v>0</v>
      </c>
      <c r="J40" s="68">
        <v>0</v>
      </c>
    </row>
    <row r="41" spans="1:10" ht="34.200000000000003" customHeight="1" x14ac:dyDescent="0.35">
      <c r="A41" s="20" t="s">
        <v>142</v>
      </c>
      <c r="B41" s="74" t="s">
        <v>143</v>
      </c>
      <c r="C41" s="20" t="s">
        <v>144</v>
      </c>
      <c r="D41" s="120" t="s">
        <v>145</v>
      </c>
      <c r="E41" s="38"/>
      <c r="F41" s="38"/>
      <c r="G41" s="117">
        <f t="shared" si="2"/>
        <v>3117745</v>
      </c>
      <c r="H41" s="118">
        <v>0</v>
      </c>
      <c r="I41" s="118">
        <f t="shared" si="1"/>
        <v>3117745</v>
      </c>
      <c r="J41" s="68">
        <f>1732043+1385702</f>
        <v>3117745</v>
      </c>
    </row>
    <row r="42" spans="1:10" ht="34.200000000000003" customHeight="1" x14ac:dyDescent="0.35">
      <c r="A42" s="38"/>
      <c r="B42" s="38"/>
      <c r="C42" s="38"/>
      <c r="D42" s="57" t="s">
        <v>31</v>
      </c>
      <c r="E42" s="38"/>
      <c r="F42" s="38"/>
      <c r="G42" s="117">
        <f t="shared" si="2"/>
        <v>11627076</v>
      </c>
      <c r="H42" s="68">
        <f>H13+H21+H25+H31+H34+H37</f>
        <v>8125331</v>
      </c>
      <c r="I42" s="68">
        <f>I13+I21+I25+I31+I34+I37</f>
        <v>3501745</v>
      </c>
      <c r="J42" s="68">
        <f>J13+J21+J25+J31+J34+J37</f>
        <v>3501745</v>
      </c>
    </row>
    <row r="43" spans="1:10" x14ac:dyDescent="0.35">
      <c r="I43" s="127"/>
    </row>
    <row r="45" spans="1:10" s="124" customFormat="1" ht="36.6" customHeight="1" x14ac:dyDescent="0.4">
      <c r="A45" s="124" t="s">
        <v>169</v>
      </c>
      <c r="G45" s="125" t="s">
        <v>170</v>
      </c>
      <c r="I45" s="126"/>
    </row>
    <row r="50" spans="5:5" x14ac:dyDescent="0.35">
      <c r="E50" s="2" t="s">
        <v>16</v>
      </c>
    </row>
  </sheetData>
  <mergeCells count="13">
    <mergeCell ref="A7:J7"/>
    <mergeCell ref="A6:J6"/>
    <mergeCell ref="H2:K2"/>
    <mergeCell ref="A10:A11"/>
    <mergeCell ref="B10:B11"/>
    <mergeCell ref="C10:C11"/>
    <mergeCell ref="D10:D11"/>
    <mergeCell ref="E10:E11"/>
    <mergeCell ref="F10:F11"/>
    <mergeCell ref="G10:G11"/>
    <mergeCell ref="H10:H11"/>
    <mergeCell ref="I10:J10"/>
    <mergeCell ref="A8:B8"/>
  </mergeCells>
  <phoneticPr fontId="2" type="noConversion"/>
  <pageMargins left="0.70866141732283472" right="0.70866141732283472" top="1.1811023622047245" bottom="0.39370078740157483" header="0.51181102362204722" footer="0.51181102362204722"/>
  <pageSetup paperSize="9" scale="44" orientation="landscape" verticalDpi="0" r:id="rId1"/>
  <headerFooter differentFirst="1" alignWithMargins="0">
    <oddHeader>&amp;C&amp;"Times New Roman,обычный"&amp;14 2</oddHeader>
  </headerFooter>
  <rowBreaks count="1" manualBreakCount="1">
    <brk id="2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Додаток 1</vt:lpstr>
      <vt:lpstr>Додаток 2</vt:lpstr>
      <vt:lpstr>Додаток 3</vt:lpstr>
      <vt:lpstr>'Додаток 1'!Заголовки_для_печати</vt:lpstr>
      <vt:lpstr>'Додаток 2'!Заголовки_для_печати</vt:lpstr>
      <vt:lpstr>'Додаток 3'!Заголовки_для_печати</vt:lpstr>
      <vt:lpstr>'Додаток 1'!Область_печати</vt:lpstr>
      <vt:lpstr>'Додаток 2'!Область_печати</vt:lpstr>
      <vt:lpstr>'Додаток 3'!Область_печати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user</cp:lastModifiedBy>
  <cp:lastPrinted>2020-12-22T06:43:18Z</cp:lastPrinted>
  <dcterms:created xsi:type="dcterms:W3CDTF">2014-12-27T12:45:40Z</dcterms:created>
  <dcterms:modified xsi:type="dcterms:W3CDTF">2020-12-24T13:07:40Z</dcterms:modified>
</cp:coreProperties>
</file>