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_02\"/>
    </mc:Choice>
  </mc:AlternateContent>
  <xr:revisionPtr revIDLastSave="0" documentId="8_{399C0983-1656-498B-9BF6-28D9AD1F2B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3'!$A$1:$P$39</definedName>
    <definedName name="_xlnm.Print_Area" localSheetId="4">'Додаток 5 '!$A$1:$J$23</definedName>
    <definedName name="_xlnm.Print_Area" localSheetId="5">'Додаток 6'!$A$1:$J$42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4" l="1"/>
  <c r="F17" i="2"/>
  <c r="D17" i="2"/>
  <c r="H17" i="5" l="1"/>
  <c r="D14" i="10" l="1"/>
  <c r="D15" i="10"/>
  <c r="F24" i="4"/>
  <c r="D47" i="1"/>
  <c r="J41" i="5" l="1"/>
  <c r="J39" i="5"/>
  <c r="I39" i="5" s="1"/>
  <c r="H39" i="5"/>
  <c r="I15" i="9"/>
  <c r="I14" i="9" s="1"/>
  <c r="I13" i="9" s="1"/>
  <c r="I22" i="9" s="1"/>
  <c r="D23" i="10"/>
  <c r="D22" i="10"/>
  <c r="D21" i="10" s="1"/>
  <c r="K27" i="4" l="1"/>
  <c r="F25" i="4"/>
  <c r="K30" i="4"/>
  <c r="O30" i="4"/>
  <c r="F27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<sst xmlns="http://schemas.openxmlformats.org/spreadsheetml/2006/main" count="383" uniqueCount="221">
  <si>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</si>
  <si>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</si>
  <si>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</si>
  <si>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</si>
  <si>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</si>
  <si>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</si>
  <si>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</si>
  <si>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</si>
  <si>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</si>
  <si>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</si>
  <si>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</si>
  <si>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</si>
  <si>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</si>
  <si>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</si>
  <si>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</si>
  <si>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</si>
  <si>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</si>
  <si>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</si>
  <si>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</si>
  <si>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</si>
  <si>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</si>
  <si>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</si>
  <si>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</si>
  <si>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</si>
  <si>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</si>
  <si>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</si>
  <si>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</si>
  <si>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</si>
  <si>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</si>
  <si>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</si>
  <si>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</si>
  <si>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</si>
  <si>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</si>
  <si>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</si>
  <si>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</si>
  <si>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</si>
  <si>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</si>
  <si>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</si>
  <si>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</si>
  <si>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</si>
  <si>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</si>
  <si>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</si>
  <si>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</si>
  <si>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</si>
  <si>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</si>
  <si>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</si>
  <si>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</si>
  <si>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</si>
  <si>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</si>
  <si>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</si>
  <si>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</si>
  <si>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</si>
  <si>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</si>
  <si>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</si>
  <si>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</si>
  <si>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</si>
  <si>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</si>
  <si>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</si>
  <si>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</si>
  <si>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</si>
  <si>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</si>
  <si>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</si>
  <si>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</si>
  <si>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</si>
  <si>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</si>
  <si>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</si>
  <si>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</si>
  <si>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</si>
  <si>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</si>
  <si>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</si>
  <si>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</si>
  <si>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</si>
  <si>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</si>
  <si>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</si>
  <si>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</si>
  <si>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</si>
  <si>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</si>
  <si>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</si>
  <si>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</si>
  <si>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</si>
  <si>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</si>
  <si>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</si>
  <si>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</si>
  <si>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</si>
  <si>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</si>
  <si>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</si>
  <si>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</si>
  <si>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</si>
  <si>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</si>
  <si>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</si>
  <si>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</si>
  <si>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</si>
  <si>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</si>
  <si>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</si>
  <si>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</si>
  <si>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</si>
  <si>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</si>
  <si>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</si>
  <si>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</si>
  <si>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</si>
  <si>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</si>
  <si>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</si>
  <si>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</si>
  <si>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</si>
  <si>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</si>
  <si>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</si>
  <si>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</si>
  <si>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</si>
  <si>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</si>
  <si>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</si>
  <si>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</si>
  <si>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</si>
  <si>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</si>
  <si>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</si>
  <si>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</si>
  <si>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</si>
  <si>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</si>
  <si>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</si>
  <si>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</si>
  <si>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</si>
  <si>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</si>
  <si>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</si>
  <si>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</si>
  <si>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</si>
  <si>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</si>
  <si>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</si>
  <si>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</si>
  <si>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</si>
  <si>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</si>
  <si>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</si>
  <si>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</si>
  <si>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</si>
  <si>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</si>
  <si>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</si>
  <si>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</si>
  <si>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</si>
  <si>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</si>
  <si>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</si>
  <si>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</si>
  <si>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</si>
  <si>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</si>
  <si>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</si>
  <si>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</si>
  <si>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</si>
  <si>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</si>
  <si>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</si>
  <si>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>Додаток  3</t>
  </si>
  <si>
    <t>Додаток 6</t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</si>
  <si>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</si>
  <si>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</si>
  <si>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</si>
  <si>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</si>
  <si>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</si>
  <si>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</si>
  <si>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</si>
  <si>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</si>
  <si>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</si>
  <si>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</si>
  <si>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</si>
  <si>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</si>
  <si>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</si>
  <si>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</si>
  <si>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</si>
  <si>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</si>
  <si>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</si>
  <si>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</si>
  <si>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</si>
  <si>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</si>
  <si>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</si>
  <si>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</si>
  <si>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</si>
  <si>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</si>
  <si>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</si>
  <si>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</si>
  <si>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</si>
  <si>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</si>
  <si>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</si>
  <si>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</si>
  <si>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</si>
  <si>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</si>
  <si>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</si>
  <si>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</si>
  <si>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</si>
  <si>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</si>
  <si>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</si>
  <si>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</si>
  <si>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</si>
  <si>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</si>
  <si>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</si>
  <si>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</si>
  <si>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</si>
  <si>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</si>
  <si>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</si>
  <si>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</si>
  <si>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</si>
  <si>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</si>
  <si>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</si>
  <si>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</si>
  <si>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</si>
  <si>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</si>
  <si>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</si>
  <si>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</si>
  <si>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</si>
  <si>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</si>
  <si>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</si>
  <si>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</si>
  <si>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</si>
  <si>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</si>
  <si>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</si>
  <si>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</si>
  <si>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</si>
  <si>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</si>
  <si>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</si>
  <si>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</si>
  <si>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</si>
  <si>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</si>
  <si>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</si>
  <si>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</si>
  <si>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</si>
  <si>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від  24.02.2021  № 27</t>
  </si>
  <si>
    <t>від 24.02.2021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</si>
</sst>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6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left" vertical="center"/>
    </xf>
    <xf numFmtId="0" fontId="22" fillId="0" borderId="0" xfId="0" applyFont="1"/>
    <xf numFmtId="0" fontId="33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center" vertical="center"/>
    </xf>
    <xf numFmtId="0" fontId="23" fillId="0" borderId="0" xfId="1" applyFont="1" applyAlignment="1"/>
    <xf numFmtId="0" fontId="23" fillId="0" borderId="0" xfId="1" applyFont="1" applyAlignment="1">
      <alignment horizontal="left"/>
    </xf>
    <xf numFmtId="0" fontId="23" fillId="0" borderId="0" xfId="1" applyFont="1" applyFill="1" applyAlignment="1"/>
    <xf numFmtId="0" fontId="36" fillId="0" borderId="0" xfId="0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8" fillId="0" borderId="1" xfId="0" applyFont="1" applyFill="1" applyBorder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12" xfId="0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2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topLeftCell="A34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79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2" t="s">
        <v>43</v>
      </c>
      <c r="E1" s="72"/>
      <c r="F1" s="72"/>
      <c r="I1" s="104"/>
    </row>
    <row r="2" spans="1:9" s="29" customFormat="1" ht="26.4" customHeight="1" x14ac:dyDescent="0.4">
      <c r="A2" s="27"/>
      <c r="B2" s="30"/>
      <c r="D2" s="73" t="s">
        <v>17</v>
      </c>
      <c r="E2" s="72"/>
      <c r="F2" s="72"/>
      <c r="I2" s="104"/>
    </row>
    <row r="3" spans="1:9" s="29" customFormat="1" ht="26.4" customHeight="1" x14ac:dyDescent="0.4">
      <c r="A3" s="27"/>
      <c r="B3" s="30"/>
      <c r="D3" s="74" t="s">
        <v>183</v>
      </c>
      <c r="E3" s="74"/>
      <c r="F3" s="74"/>
      <c r="I3" s="104"/>
    </row>
    <row r="4" spans="1:9" s="29" customFormat="1" ht="26.4" customHeight="1" x14ac:dyDescent="0.4">
      <c r="A4" s="27"/>
      <c r="B4" s="27"/>
      <c r="D4" s="72" t="s">
        <v>219</v>
      </c>
      <c r="E4" s="72"/>
      <c r="F4" s="72"/>
      <c r="I4" s="104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82" t="s">
        <v>0</v>
      </c>
      <c r="B6" s="182"/>
      <c r="C6" s="182"/>
      <c r="D6" s="182"/>
      <c r="E6" s="182"/>
      <c r="F6" s="182"/>
      <c r="I6" s="104"/>
    </row>
    <row r="7" spans="1:9" s="29" customFormat="1" ht="33" customHeight="1" x14ac:dyDescent="0.35">
      <c r="A7" s="183" t="s">
        <v>181</v>
      </c>
      <c r="B7" s="183"/>
      <c r="C7" s="183"/>
      <c r="D7" s="183"/>
      <c r="E7" s="183"/>
      <c r="F7" s="183"/>
      <c r="I7" s="104"/>
    </row>
    <row r="8" spans="1:9" s="26" customFormat="1" ht="27.6" customHeight="1" x14ac:dyDescent="0.35">
      <c r="A8" s="184" t="s">
        <v>180</v>
      </c>
      <c r="B8" s="184"/>
      <c r="C8" s="127"/>
      <c r="D8" s="127"/>
      <c r="E8" s="127"/>
      <c r="F8" s="127"/>
      <c r="I8" s="128"/>
    </row>
    <row r="9" spans="1:9" ht="16.95" customHeight="1" x14ac:dyDescent="0.35">
      <c r="A9" s="129" t="s">
        <v>148</v>
      </c>
      <c r="B9" s="129"/>
      <c r="C9" s="7"/>
      <c r="D9" s="7"/>
      <c r="E9" s="7"/>
      <c r="F9" s="8" t="s">
        <v>1</v>
      </c>
    </row>
    <row r="10" spans="1:9" ht="27.6" customHeight="1" x14ac:dyDescent="0.35">
      <c r="A10" s="181" t="s">
        <v>15</v>
      </c>
      <c r="B10" s="181" t="s">
        <v>114</v>
      </c>
      <c r="C10" s="181" t="s">
        <v>115</v>
      </c>
      <c r="D10" s="181" t="s">
        <v>2</v>
      </c>
      <c r="E10" s="181" t="s">
        <v>3</v>
      </c>
      <c r="F10" s="181"/>
    </row>
    <row r="11" spans="1:9" ht="61.95" customHeight="1" x14ac:dyDescent="0.35">
      <c r="A11" s="181"/>
      <c r="B11" s="181"/>
      <c r="C11" s="181"/>
      <c r="D11" s="181"/>
      <c r="E11" s="9" t="s">
        <v>116</v>
      </c>
      <c r="F11" s="9" t="s">
        <v>117</v>
      </c>
    </row>
    <row r="12" spans="1:9" s="109" customFormat="1" ht="18.600000000000001" customHeight="1" x14ac:dyDescent="0.25">
      <c r="A12" s="108">
        <v>1</v>
      </c>
      <c r="B12" s="108">
        <v>2</v>
      </c>
      <c r="C12" s="108">
        <v>3</v>
      </c>
      <c r="D12" s="108">
        <v>4</v>
      </c>
      <c r="E12" s="108">
        <v>5</v>
      </c>
      <c r="F12" s="108">
        <v>6</v>
      </c>
      <c r="I12" s="110"/>
    </row>
    <row r="13" spans="1:9" ht="27.6" customHeight="1" x14ac:dyDescent="0.35">
      <c r="A13" s="10">
        <v>10000000</v>
      </c>
      <c r="B13" s="10" t="s">
        <v>4</v>
      </c>
      <c r="C13" s="130">
        <f>D13+E13</f>
        <v>27294200</v>
      </c>
      <c r="D13" s="130">
        <f>D14+D17+D19</f>
        <v>27294200</v>
      </c>
      <c r="E13" s="130">
        <f t="shared" ref="E13:F13" si="0">E14+E17+E19</f>
        <v>0</v>
      </c>
      <c r="F13" s="130">
        <f t="shared" si="0"/>
        <v>0</v>
      </c>
    </row>
    <row r="14" spans="1:9" ht="27.6" customHeight="1" x14ac:dyDescent="0.35">
      <c r="A14" s="119">
        <v>13000000</v>
      </c>
      <c r="B14" s="120" t="s">
        <v>133</v>
      </c>
      <c r="C14" s="130">
        <f t="shared" ref="C14:C16" si="1">D14+E14</f>
        <v>4200</v>
      </c>
      <c r="D14" s="130">
        <f>D15</f>
        <v>4200</v>
      </c>
      <c r="E14" s="130">
        <f t="shared" ref="E14:F15" si="2">E15</f>
        <v>0</v>
      </c>
      <c r="F14" s="130">
        <f t="shared" si="2"/>
        <v>0</v>
      </c>
    </row>
    <row r="15" spans="1:9" ht="27.6" customHeight="1" x14ac:dyDescent="0.35">
      <c r="A15" s="119">
        <v>13010000</v>
      </c>
      <c r="B15" s="120" t="s">
        <v>134</v>
      </c>
      <c r="C15" s="130">
        <f t="shared" si="1"/>
        <v>4200</v>
      </c>
      <c r="D15" s="130">
        <f>D16</f>
        <v>4200</v>
      </c>
      <c r="E15" s="130">
        <f t="shared" si="2"/>
        <v>0</v>
      </c>
      <c r="F15" s="130">
        <f t="shared" si="2"/>
        <v>0</v>
      </c>
    </row>
    <row r="16" spans="1:9" ht="63" customHeight="1" x14ac:dyDescent="0.35">
      <c r="A16" s="121">
        <v>13010200</v>
      </c>
      <c r="B16" s="120" t="s">
        <v>135</v>
      </c>
      <c r="C16" s="130">
        <f t="shared" si="1"/>
        <v>4200</v>
      </c>
      <c r="D16" s="130">
        <v>4200</v>
      </c>
      <c r="E16" s="130">
        <v>0</v>
      </c>
      <c r="F16" s="130">
        <v>0</v>
      </c>
    </row>
    <row r="17" spans="1:9" ht="27.6" customHeight="1" x14ac:dyDescent="0.35">
      <c r="A17" s="10">
        <v>14000000</v>
      </c>
      <c r="B17" s="11" t="s">
        <v>112</v>
      </c>
      <c r="C17" s="130">
        <f t="shared" ref="C17:C18" si="3">D17+E17</f>
        <v>16930000</v>
      </c>
      <c r="D17" s="130">
        <f>D18</f>
        <v>16930000</v>
      </c>
      <c r="E17" s="130">
        <f t="shared" ref="E17:F17" si="4">E18</f>
        <v>0</v>
      </c>
      <c r="F17" s="130">
        <f t="shared" si="4"/>
        <v>0</v>
      </c>
    </row>
    <row r="18" spans="1:9" ht="42.6" customHeight="1" x14ac:dyDescent="0.35">
      <c r="A18" s="10">
        <v>14040000</v>
      </c>
      <c r="B18" s="12" t="s">
        <v>113</v>
      </c>
      <c r="C18" s="130">
        <f t="shared" si="3"/>
        <v>16930000</v>
      </c>
      <c r="D18" s="130">
        <v>16930000</v>
      </c>
      <c r="E18" s="130">
        <v>0</v>
      </c>
      <c r="F18" s="130">
        <v>0</v>
      </c>
    </row>
    <row r="19" spans="1:9" ht="42" customHeight="1" x14ac:dyDescent="0.35">
      <c r="A19" s="9">
        <v>18000000</v>
      </c>
      <c r="B19" s="14" t="s">
        <v>218</v>
      </c>
      <c r="C19" s="130">
        <f t="shared" ref="C19:C26" si="5">D19+E19</f>
        <v>10360000</v>
      </c>
      <c r="D19" s="130">
        <f>D20+D25</f>
        <v>10360000</v>
      </c>
      <c r="E19" s="130">
        <v>0</v>
      </c>
      <c r="F19" s="130">
        <v>0</v>
      </c>
      <c r="I19" s="105"/>
    </row>
    <row r="20" spans="1:9" ht="27.6" customHeight="1" x14ac:dyDescent="0.35">
      <c r="A20" s="9">
        <v>18010000</v>
      </c>
      <c r="B20" s="14" t="s">
        <v>44</v>
      </c>
      <c r="C20" s="130">
        <f t="shared" si="5"/>
        <v>10360000</v>
      </c>
      <c r="D20" s="130">
        <f>D21+D22+D23+D24</f>
        <v>10360000</v>
      </c>
      <c r="E20" s="130">
        <v>0</v>
      </c>
      <c r="F20" s="130">
        <v>0</v>
      </c>
    </row>
    <row r="21" spans="1:9" ht="42.6" customHeight="1" x14ac:dyDescent="0.35">
      <c r="A21" s="9">
        <v>18010100</v>
      </c>
      <c r="B21" s="14" t="s">
        <v>45</v>
      </c>
      <c r="C21" s="130">
        <f t="shared" si="5"/>
        <v>108000</v>
      </c>
      <c r="D21" s="130">
        <v>108000</v>
      </c>
      <c r="E21" s="130">
        <v>0</v>
      </c>
      <c r="F21" s="130">
        <v>0</v>
      </c>
    </row>
    <row r="22" spans="1:9" ht="42.6" customHeight="1" x14ac:dyDescent="0.35">
      <c r="A22" s="9">
        <v>18010200</v>
      </c>
      <c r="B22" s="14" t="s">
        <v>46</v>
      </c>
      <c r="C22" s="130">
        <f t="shared" si="5"/>
        <v>297000</v>
      </c>
      <c r="D22" s="130">
        <v>297000</v>
      </c>
      <c r="E22" s="130">
        <v>0</v>
      </c>
      <c r="F22" s="130">
        <v>0</v>
      </c>
    </row>
    <row r="23" spans="1:9" ht="42.6" customHeight="1" x14ac:dyDescent="0.35">
      <c r="A23" s="9">
        <v>18010300</v>
      </c>
      <c r="B23" s="14" t="s">
        <v>47</v>
      </c>
      <c r="C23" s="130">
        <f t="shared" si="5"/>
        <v>1500000</v>
      </c>
      <c r="D23" s="130">
        <v>1500000</v>
      </c>
      <c r="E23" s="130">
        <v>0</v>
      </c>
      <c r="F23" s="130">
        <v>0</v>
      </c>
    </row>
    <row r="24" spans="1:9" ht="42.6" customHeight="1" x14ac:dyDescent="0.35">
      <c r="A24" s="9">
        <v>18010400</v>
      </c>
      <c r="B24" s="14" t="s">
        <v>48</v>
      </c>
      <c r="C24" s="130">
        <f t="shared" si="5"/>
        <v>8455000</v>
      </c>
      <c r="D24" s="130">
        <v>8455000</v>
      </c>
      <c r="E24" s="130">
        <v>0</v>
      </c>
      <c r="F24" s="130">
        <v>0</v>
      </c>
    </row>
    <row r="25" spans="1:9" ht="27" hidden="1" customHeight="1" x14ac:dyDescent="0.35">
      <c r="A25" s="9">
        <v>18030000</v>
      </c>
      <c r="B25" s="11" t="s">
        <v>64</v>
      </c>
      <c r="C25" s="130">
        <f t="shared" si="5"/>
        <v>0</v>
      </c>
      <c r="D25" s="130">
        <f>D26+D30</f>
        <v>0</v>
      </c>
      <c r="E25" s="130">
        <f>E26+E30</f>
        <v>0</v>
      </c>
      <c r="F25" s="130">
        <f>F26+F30</f>
        <v>0</v>
      </c>
    </row>
    <row r="26" spans="1:9" ht="27" hidden="1" customHeight="1" x14ac:dyDescent="0.35">
      <c r="A26" s="9">
        <v>18030100</v>
      </c>
      <c r="B26" s="11" t="s">
        <v>65</v>
      </c>
      <c r="C26" s="130">
        <f t="shared" si="5"/>
        <v>0</v>
      </c>
      <c r="D26" s="130"/>
      <c r="E26" s="130">
        <v>0</v>
      </c>
      <c r="F26" s="130">
        <v>0</v>
      </c>
    </row>
    <row r="27" spans="1:9" ht="27" hidden="1" customHeight="1" x14ac:dyDescent="0.35">
      <c r="A27" s="102">
        <v>18030101</v>
      </c>
      <c r="B27" s="11" t="s">
        <v>65</v>
      </c>
      <c r="C27" s="130">
        <f>D27+E27</f>
        <v>0</v>
      </c>
      <c r="D27" s="130"/>
      <c r="E27" s="130">
        <v>0</v>
      </c>
      <c r="F27" s="130">
        <v>0</v>
      </c>
    </row>
    <row r="28" spans="1:9" ht="27" hidden="1" customHeight="1" x14ac:dyDescent="0.35">
      <c r="A28" s="102">
        <v>18030102</v>
      </c>
      <c r="B28" s="11" t="s">
        <v>65</v>
      </c>
      <c r="C28" s="130">
        <f>D28+E28</f>
        <v>0</v>
      </c>
      <c r="D28" s="130"/>
      <c r="E28" s="130">
        <v>0</v>
      </c>
      <c r="F28" s="130">
        <v>0</v>
      </c>
    </row>
    <row r="29" spans="1:9" ht="27" hidden="1" customHeight="1" x14ac:dyDescent="0.35">
      <c r="A29" s="102">
        <v>18030103</v>
      </c>
      <c r="B29" s="11" t="s">
        <v>65</v>
      </c>
      <c r="C29" s="130">
        <f>D29+E29</f>
        <v>0</v>
      </c>
      <c r="D29" s="130"/>
      <c r="E29" s="130">
        <v>0</v>
      </c>
      <c r="F29" s="130">
        <v>0</v>
      </c>
    </row>
    <row r="30" spans="1:9" ht="27" hidden="1" customHeight="1" x14ac:dyDescent="0.35">
      <c r="A30" s="102">
        <v>18030104</v>
      </c>
      <c r="B30" s="11" t="s">
        <v>95</v>
      </c>
      <c r="C30" s="130">
        <f>D30+E30</f>
        <v>0</v>
      </c>
      <c r="D30" s="130"/>
      <c r="E30" s="130">
        <v>0</v>
      </c>
      <c r="F30" s="130">
        <v>0</v>
      </c>
    </row>
    <row r="31" spans="1:9" ht="27" customHeight="1" x14ac:dyDescent="0.35">
      <c r="A31" s="15">
        <v>20000000</v>
      </c>
      <c r="B31" s="15" t="s">
        <v>5</v>
      </c>
      <c r="C31" s="130">
        <f t="shared" ref="C31:C52" si="6">D31+E31</f>
        <v>530905</v>
      </c>
      <c r="D31" s="131">
        <f>D32+D36+D39</f>
        <v>205000</v>
      </c>
      <c r="E31" s="131">
        <f>E32+E39</f>
        <v>325905</v>
      </c>
      <c r="F31" s="131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30">
        <f t="shared" si="6"/>
        <v>89000</v>
      </c>
      <c r="D32" s="131">
        <f t="shared" ref="D32:F33" si="7">D33</f>
        <v>89000</v>
      </c>
      <c r="E32" s="131">
        <f t="shared" si="7"/>
        <v>0</v>
      </c>
      <c r="F32" s="131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30">
        <f t="shared" si="6"/>
        <v>89000</v>
      </c>
      <c r="D33" s="131">
        <f>D34+D35</f>
        <v>89000</v>
      </c>
      <c r="E33" s="131">
        <f t="shared" si="7"/>
        <v>0</v>
      </c>
      <c r="F33" s="131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30">
        <f t="shared" si="6"/>
        <v>32000</v>
      </c>
      <c r="D34" s="131">
        <v>32000</v>
      </c>
      <c r="E34" s="131">
        <v>0</v>
      </c>
      <c r="F34" s="130">
        <v>0</v>
      </c>
    </row>
    <row r="35" spans="1:9" ht="42.6" customHeight="1" x14ac:dyDescent="0.35">
      <c r="A35" s="15">
        <v>21081500</v>
      </c>
      <c r="B35" s="12" t="s">
        <v>136</v>
      </c>
      <c r="C35" s="130">
        <f t="shared" ref="C35" si="8">D35+E35</f>
        <v>57000</v>
      </c>
      <c r="D35" s="131">
        <v>57000</v>
      </c>
      <c r="E35" s="131">
        <v>0</v>
      </c>
      <c r="F35" s="130">
        <v>0</v>
      </c>
    </row>
    <row r="36" spans="1:9" ht="42.6" customHeight="1" x14ac:dyDescent="0.35">
      <c r="A36" s="15">
        <v>22000000</v>
      </c>
      <c r="B36" s="11" t="s">
        <v>53</v>
      </c>
      <c r="C36" s="130">
        <f t="shared" si="6"/>
        <v>116000</v>
      </c>
      <c r="D36" s="131">
        <f>D37</f>
        <v>116000</v>
      </c>
      <c r="E36" s="131">
        <v>0</v>
      </c>
      <c r="F36" s="130">
        <v>0</v>
      </c>
    </row>
    <row r="37" spans="1:9" ht="27" customHeight="1" x14ac:dyDescent="0.35">
      <c r="A37" s="15">
        <v>22010000</v>
      </c>
      <c r="B37" s="19" t="s">
        <v>54</v>
      </c>
      <c r="C37" s="130">
        <f t="shared" si="6"/>
        <v>116000</v>
      </c>
      <c r="D37" s="131">
        <f>D38</f>
        <v>116000</v>
      </c>
      <c r="E37" s="131">
        <v>0</v>
      </c>
      <c r="F37" s="130">
        <v>0</v>
      </c>
    </row>
    <row r="38" spans="1:9" ht="27" customHeight="1" x14ac:dyDescent="0.35">
      <c r="A38" s="15">
        <v>22012500</v>
      </c>
      <c r="B38" s="19" t="s">
        <v>55</v>
      </c>
      <c r="C38" s="130">
        <f t="shared" si="6"/>
        <v>116000</v>
      </c>
      <c r="D38" s="131">
        <v>116000</v>
      </c>
      <c r="E38" s="131">
        <v>0</v>
      </c>
      <c r="F38" s="130">
        <v>0</v>
      </c>
    </row>
    <row r="39" spans="1:9" ht="27" customHeight="1" x14ac:dyDescent="0.35">
      <c r="A39" s="15">
        <v>25000000</v>
      </c>
      <c r="B39" s="19" t="s">
        <v>10</v>
      </c>
      <c r="C39" s="130">
        <f t="shared" si="6"/>
        <v>325905</v>
      </c>
      <c r="D39" s="131">
        <f>D40</f>
        <v>0</v>
      </c>
      <c r="E39" s="131">
        <f>E40</f>
        <v>325905</v>
      </c>
      <c r="F39" s="131">
        <f>F40</f>
        <v>0</v>
      </c>
    </row>
    <row r="40" spans="1:9" ht="42.6" customHeight="1" x14ac:dyDescent="0.35">
      <c r="A40" s="15">
        <v>25010000</v>
      </c>
      <c r="B40" s="20" t="s">
        <v>158</v>
      </c>
      <c r="C40" s="130">
        <f t="shared" si="6"/>
        <v>325905</v>
      </c>
      <c r="D40" s="131">
        <f>D41+D42</f>
        <v>0</v>
      </c>
      <c r="E40" s="131">
        <f>E41+E42</f>
        <v>325905</v>
      </c>
      <c r="F40" s="131">
        <f>F41+F42</f>
        <v>0</v>
      </c>
    </row>
    <row r="41" spans="1:9" ht="42.6" customHeight="1" x14ac:dyDescent="0.35">
      <c r="A41" s="15">
        <v>25010100</v>
      </c>
      <c r="B41" s="20" t="s">
        <v>159</v>
      </c>
      <c r="C41" s="130">
        <f t="shared" si="6"/>
        <v>314800</v>
      </c>
      <c r="D41" s="131">
        <v>0</v>
      </c>
      <c r="E41" s="131">
        <v>314800</v>
      </c>
      <c r="F41" s="130">
        <v>0</v>
      </c>
      <c r="I41" s="105"/>
    </row>
    <row r="42" spans="1:9" ht="42.6" customHeight="1" x14ac:dyDescent="0.35">
      <c r="A42" s="15">
        <v>25010300</v>
      </c>
      <c r="B42" s="12" t="s">
        <v>157</v>
      </c>
      <c r="C42" s="130">
        <f t="shared" si="6"/>
        <v>11105</v>
      </c>
      <c r="D42" s="131">
        <v>0</v>
      </c>
      <c r="E42" s="131">
        <v>11105</v>
      </c>
      <c r="F42" s="130">
        <v>0</v>
      </c>
      <c r="I42" s="105"/>
    </row>
    <row r="43" spans="1:9" ht="27.6" customHeight="1" x14ac:dyDescent="0.35">
      <c r="A43" s="122"/>
      <c r="B43" s="123" t="s">
        <v>118</v>
      </c>
      <c r="C43" s="130">
        <f t="shared" si="6"/>
        <v>27825105</v>
      </c>
      <c r="D43" s="131">
        <f>D13+D31</f>
        <v>27499200</v>
      </c>
      <c r="E43" s="131">
        <f>E13+E31</f>
        <v>325905</v>
      </c>
      <c r="F43" s="131">
        <f>F13+F31</f>
        <v>0</v>
      </c>
      <c r="I43" s="105"/>
    </row>
    <row r="44" spans="1:9" ht="27.6" customHeight="1" x14ac:dyDescent="0.35">
      <c r="A44" s="10">
        <v>40000000</v>
      </c>
      <c r="B44" s="15" t="s">
        <v>12</v>
      </c>
      <c r="C44" s="130">
        <f t="shared" si="6"/>
        <v>37130821</v>
      </c>
      <c r="D44" s="130">
        <f>D45</f>
        <v>35014778</v>
      </c>
      <c r="E44" s="130">
        <f>E45</f>
        <v>2116043</v>
      </c>
      <c r="F44" s="130">
        <f>F45</f>
        <v>2116043</v>
      </c>
      <c r="I44" s="105"/>
    </row>
    <row r="45" spans="1:9" ht="27.6" customHeight="1" x14ac:dyDescent="0.35">
      <c r="A45" s="15">
        <v>41000000</v>
      </c>
      <c r="B45" s="19" t="s">
        <v>96</v>
      </c>
      <c r="C45" s="130">
        <f t="shared" si="6"/>
        <v>37130821</v>
      </c>
      <c r="D45" s="131">
        <f>D46+D48</f>
        <v>35014778</v>
      </c>
      <c r="E45" s="131">
        <f>E46+E48</f>
        <v>2116043</v>
      </c>
      <c r="F45" s="131">
        <f>F46+F48</f>
        <v>2116043</v>
      </c>
    </row>
    <row r="46" spans="1:9" ht="27.6" customHeight="1" x14ac:dyDescent="0.35">
      <c r="A46" s="63">
        <v>41040000</v>
      </c>
      <c r="B46" s="22" t="s">
        <v>97</v>
      </c>
      <c r="C46" s="130">
        <f t="shared" si="6"/>
        <v>34585599</v>
      </c>
      <c r="D46" s="131">
        <f>D47</f>
        <v>34585599</v>
      </c>
      <c r="E46" s="131">
        <f>E47</f>
        <v>0</v>
      </c>
      <c r="F46" s="131">
        <f>F47</f>
        <v>0</v>
      </c>
    </row>
    <row r="47" spans="1:9" ht="27.6" customHeight="1" x14ac:dyDescent="0.35">
      <c r="A47" s="63">
        <v>41040400</v>
      </c>
      <c r="B47" s="22" t="s">
        <v>98</v>
      </c>
      <c r="C47" s="130">
        <f t="shared" si="6"/>
        <v>34585599</v>
      </c>
      <c r="D47" s="131">
        <f>34341999+243600</f>
        <v>34585599</v>
      </c>
      <c r="E47" s="131">
        <v>0</v>
      </c>
      <c r="F47" s="131">
        <v>0</v>
      </c>
    </row>
    <row r="48" spans="1:9" ht="30" customHeight="1" x14ac:dyDescent="0.35">
      <c r="A48" s="63">
        <v>41050000</v>
      </c>
      <c r="B48" s="22" t="s">
        <v>99</v>
      </c>
      <c r="C48" s="130">
        <f t="shared" si="6"/>
        <v>2545222</v>
      </c>
      <c r="D48" s="131">
        <f>D53+D49+D50</f>
        <v>429179</v>
      </c>
      <c r="E48" s="131">
        <f>E53+E49</f>
        <v>2116043</v>
      </c>
      <c r="F48" s="131">
        <f>F53+F49</f>
        <v>2116043</v>
      </c>
    </row>
    <row r="49" spans="1:9" ht="234" hidden="1" customHeight="1" x14ac:dyDescent="0.35">
      <c r="A49" s="150">
        <v>41050400</v>
      </c>
      <c r="B49" s="22" t="s">
        <v>176</v>
      </c>
      <c r="C49" s="130">
        <f t="shared" si="6"/>
        <v>0</v>
      </c>
      <c r="D49" s="131"/>
      <c r="E49" s="131">
        <v>0</v>
      </c>
      <c r="F49" s="131">
        <v>0</v>
      </c>
    </row>
    <row r="50" spans="1:9" ht="63.6" hidden="1" customHeight="1" x14ac:dyDescent="0.35">
      <c r="A50" s="150">
        <v>41053000</v>
      </c>
      <c r="B50" s="22" t="s">
        <v>177</v>
      </c>
      <c r="C50" s="130">
        <f t="shared" si="6"/>
        <v>0</v>
      </c>
      <c r="D50" s="131">
        <f>D51+D52</f>
        <v>0</v>
      </c>
      <c r="E50" s="131">
        <f t="shared" ref="E50:F50" si="9">E51+E52</f>
        <v>0</v>
      </c>
      <c r="F50" s="131">
        <f t="shared" si="9"/>
        <v>0</v>
      </c>
    </row>
    <row r="51" spans="1:9" ht="30" hidden="1" customHeight="1" x14ac:dyDescent="0.35">
      <c r="A51" s="150"/>
      <c r="B51" s="22" t="s">
        <v>178</v>
      </c>
      <c r="C51" s="130">
        <f t="shared" si="6"/>
        <v>0</v>
      </c>
      <c r="D51" s="131"/>
      <c r="E51" s="131">
        <v>0</v>
      </c>
      <c r="F51" s="131">
        <v>0</v>
      </c>
    </row>
    <row r="52" spans="1:9" ht="51.6" hidden="1" customHeight="1" x14ac:dyDescent="0.35">
      <c r="A52" s="151"/>
      <c r="B52" s="22" t="s">
        <v>179</v>
      </c>
      <c r="C52" s="130">
        <f t="shared" si="6"/>
        <v>0</v>
      </c>
      <c r="D52" s="131"/>
      <c r="E52" s="131">
        <v>0</v>
      </c>
      <c r="F52" s="131">
        <v>0</v>
      </c>
    </row>
    <row r="53" spans="1:9" ht="30" customHeight="1" x14ac:dyDescent="0.35">
      <c r="A53" s="150">
        <v>41053900</v>
      </c>
      <c r="B53" s="22" t="s">
        <v>110</v>
      </c>
      <c r="C53" s="130">
        <f t="shared" ref="C53:C58" si="10">D53+E53</f>
        <v>2545222</v>
      </c>
      <c r="D53" s="131">
        <f>D55+D56+D57</f>
        <v>429179</v>
      </c>
      <c r="E53" s="131">
        <f t="shared" ref="E53:F53" si="11">E55+E56+E57</f>
        <v>2116043</v>
      </c>
      <c r="F53" s="131">
        <f t="shared" si="11"/>
        <v>2116043</v>
      </c>
      <c r="I53" s="106"/>
    </row>
    <row r="54" spans="1:9" ht="23.4" customHeight="1" x14ac:dyDescent="0.35">
      <c r="A54" s="150"/>
      <c r="B54" s="22" t="s">
        <v>109</v>
      </c>
      <c r="C54" s="130"/>
      <c r="D54" s="131"/>
      <c r="E54" s="131"/>
      <c r="F54" s="131"/>
      <c r="I54" s="106"/>
    </row>
    <row r="55" spans="1:9" ht="43.2" customHeight="1" x14ac:dyDescent="0.35">
      <c r="A55" s="150"/>
      <c r="B55" s="22" t="s">
        <v>199</v>
      </c>
      <c r="C55" s="130">
        <f t="shared" si="10"/>
        <v>2545222</v>
      </c>
      <c r="D55" s="138">
        <v>429179</v>
      </c>
      <c r="E55" s="138">
        <f>F55</f>
        <v>2116043</v>
      </c>
      <c r="F55" s="138">
        <v>2116043</v>
      </c>
      <c r="I55" s="106"/>
    </row>
    <row r="56" spans="1:9" ht="30" hidden="1" customHeight="1" x14ac:dyDescent="0.35">
      <c r="A56" s="150"/>
      <c r="B56" s="22" t="s">
        <v>149</v>
      </c>
      <c r="C56" s="130">
        <f t="shared" si="10"/>
        <v>0</v>
      </c>
      <c r="D56" s="131"/>
      <c r="E56" s="131">
        <v>0</v>
      </c>
      <c r="F56" s="131">
        <v>0</v>
      </c>
      <c r="I56" s="106"/>
    </row>
    <row r="57" spans="1:9" ht="60" hidden="1" customHeight="1" x14ac:dyDescent="0.35">
      <c r="A57" s="150"/>
      <c r="B57" s="22" t="s">
        <v>111</v>
      </c>
      <c r="C57" s="130">
        <f t="shared" si="10"/>
        <v>0</v>
      </c>
      <c r="D57" s="131"/>
      <c r="E57" s="131"/>
      <c r="F57" s="131"/>
      <c r="I57" s="106"/>
    </row>
    <row r="58" spans="1:9" ht="80.400000000000006" hidden="1" customHeight="1" x14ac:dyDescent="0.35">
      <c r="A58" s="111">
        <v>41054100</v>
      </c>
      <c r="B58" s="112" t="s">
        <v>108</v>
      </c>
      <c r="C58" s="130">
        <f t="shared" si="10"/>
        <v>0</v>
      </c>
      <c r="D58" s="131"/>
      <c r="E58" s="131">
        <v>0</v>
      </c>
      <c r="F58" s="131">
        <v>0</v>
      </c>
      <c r="I58" s="106"/>
    </row>
    <row r="59" spans="1:9" ht="33" customHeight="1" x14ac:dyDescent="0.35">
      <c r="A59" s="23"/>
      <c r="B59" s="15" t="s">
        <v>11</v>
      </c>
      <c r="C59" s="130">
        <f>D59+E59</f>
        <v>64955926</v>
      </c>
      <c r="D59" s="131">
        <f>D43+D44</f>
        <v>62513978</v>
      </c>
      <c r="E59" s="131">
        <f>E43+E44</f>
        <v>2441948</v>
      </c>
      <c r="F59" s="131">
        <f>F43+F44</f>
        <v>2116043</v>
      </c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85" t="s">
        <v>49</v>
      </c>
      <c r="F1" s="185"/>
      <c r="G1" s="38"/>
      <c r="H1" s="39"/>
      <c r="I1" s="39"/>
      <c r="J1" s="39"/>
    </row>
    <row r="2" spans="1:10" s="26" customFormat="1" ht="19.5" customHeight="1" x14ac:dyDescent="0.4">
      <c r="E2" s="189" t="s">
        <v>17</v>
      </c>
      <c r="F2" s="189"/>
      <c r="H2" s="40"/>
      <c r="I2" s="40"/>
      <c r="J2" s="40"/>
    </row>
    <row r="3" spans="1:10" s="26" customFormat="1" ht="20.100000000000001" customHeight="1" x14ac:dyDescent="0.4">
      <c r="E3" s="75" t="s">
        <v>183</v>
      </c>
      <c r="F3" s="75"/>
      <c r="H3" s="39"/>
      <c r="I3" s="39"/>
      <c r="J3" s="39"/>
    </row>
    <row r="4" spans="1:10" s="26" customFormat="1" ht="20.100000000000001" customHeight="1" x14ac:dyDescent="0.4">
      <c r="E4" s="75" t="s">
        <v>219</v>
      </c>
      <c r="F4" s="75"/>
      <c r="G4" s="39"/>
      <c r="H4" s="39"/>
      <c r="I4" s="39"/>
    </row>
    <row r="5" spans="1:10" s="26" customFormat="1" ht="36" customHeight="1" x14ac:dyDescent="0.35">
      <c r="A5" s="187" t="s">
        <v>26</v>
      </c>
      <c r="B5" s="187"/>
      <c r="C5" s="187"/>
      <c r="D5" s="187"/>
      <c r="E5" s="187"/>
      <c r="F5" s="187"/>
      <c r="G5" s="39"/>
      <c r="H5" s="39"/>
      <c r="I5" s="39"/>
    </row>
    <row r="6" spans="1:10" s="26" customFormat="1" ht="25.5" customHeight="1" x14ac:dyDescent="0.35">
      <c r="A6" s="188" t="s">
        <v>181</v>
      </c>
      <c r="B6" s="188"/>
      <c r="C6" s="188"/>
      <c r="D6" s="188"/>
      <c r="E6" s="188"/>
      <c r="F6" s="188"/>
      <c r="G6" s="41"/>
    </row>
    <row r="7" spans="1:10" s="26" customFormat="1" ht="25.5" customHeight="1" x14ac:dyDescent="0.35">
      <c r="A7" s="198" t="s">
        <v>180</v>
      </c>
      <c r="B7" s="198"/>
      <c r="C7" s="124"/>
      <c r="D7" s="124"/>
      <c r="E7" s="124"/>
      <c r="F7" s="124"/>
      <c r="G7" s="41"/>
    </row>
    <row r="8" spans="1:10" x14ac:dyDescent="0.3">
      <c r="A8" s="133" t="s">
        <v>148</v>
      </c>
      <c r="B8" s="132"/>
      <c r="F8" s="31" t="s">
        <v>18</v>
      </c>
    </row>
    <row r="9" spans="1:10" ht="16.5" customHeight="1" x14ac:dyDescent="0.3">
      <c r="A9" s="181" t="s">
        <v>15</v>
      </c>
      <c r="B9" s="181" t="s">
        <v>119</v>
      </c>
      <c r="C9" s="181" t="s">
        <v>115</v>
      </c>
      <c r="D9" s="181" t="s">
        <v>2</v>
      </c>
      <c r="E9" s="181" t="s">
        <v>3</v>
      </c>
      <c r="F9" s="181"/>
    </row>
    <row r="10" spans="1:10" ht="51" customHeight="1" x14ac:dyDescent="0.3">
      <c r="A10" s="181"/>
      <c r="B10" s="181"/>
      <c r="C10" s="181"/>
      <c r="D10" s="181"/>
      <c r="E10" s="9" t="s">
        <v>116</v>
      </c>
      <c r="F10" s="9" t="s">
        <v>117</v>
      </c>
    </row>
    <row r="11" spans="1:10" ht="19.2" customHeight="1" x14ac:dyDescent="0.3">
      <c r="A11" s="108">
        <v>1</v>
      </c>
      <c r="B11" s="108">
        <v>2</v>
      </c>
      <c r="C11" s="108">
        <v>3</v>
      </c>
      <c r="D11" s="108">
        <v>4</v>
      </c>
      <c r="E11" s="108">
        <v>5</v>
      </c>
      <c r="F11" s="108">
        <v>6</v>
      </c>
    </row>
    <row r="12" spans="1:10" ht="25.95" customHeight="1" x14ac:dyDescent="0.3">
      <c r="A12" s="192" t="s">
        <v>120</v>
      </c>
      <c r="B12" s="193"/>
      <c r="C12" s="193"/>
      <c r="D12" s="193"/>
      <c r="E12" s="193"/>
      <c r="F12" s="194"/>
    </row>
    <row r="13" spans="1:10" ht="25.95" customHeight="1" x14ac:dyDescent="0.3">
      <c r="A13" s="64">
        <v>200000</v>
      </c>
      <c r="B13" s="42" t="s">
        <v>19</v>
      </c>
      <c r="C13" s="80">
        <f>D13+E13</f>
        <v>0</v>
      </c>
      <c r="D13" s="80">
        <f>D14</f>
        <v>-1445702</v>
      </c>
      <c r="E13" s="80">
        <f>E14</f>
        <v>1445702</v>
      </c>
      <c r="F13" s="80">
        <f>F14</f>
        <v>1445702</v>
      </c>
    </row>
    <row r="14" spans="1:10" ht="25.95" customHeight="1" x14ac:dyDescent="0.3">
      <c r="A14" s="64">
        <v>208000</v>
      </c>
      <c r="B14" s="42" t="s">
        <v>20</v>
      </c>
      <c r="C14" s="80">
        <f>C15-C16+C17</f>
        <v>0</v>
      </c>
      <c r="D14" s="80">
        <f>D15-D16+D17</f>
        <v>-1445702</v>
      </c>
      <c r="E14" s="80">
        <f>E15-E16+E17</f>
        <v>1445702</v>
      </c>
      <c r="F14" s="80">
        <f>F15-F16+F17</f>
        <v>1445702</v>
      </c>
    </row>
    <row r="15" spans="1:10" ht="25.95" hidden="1" customHeight="1" x14ac:dyDescent="0.3">
      <c r="A15" s="64">
        <v>208100</v>
      </c>
      <c r="B15" s="42" t="s">
        <v>21</v>
      </c>
      <c r="C15" s="80">
        <f>D15+E15</f>
        <v>0</v>
      </c>
      <c r="D15" s="80"/>
      <c r="E15" s="80">
        <v>0</v>
      </c>
      <c r="F15" s="80">
        <v>0</v>
      </c>
    </row>
    <row r="16" spans="1:10" ht="25.95" hidden="1" customHeight="1" x14ac:dyDescent="0.3">
      <c r="A16" s="64">
        <v>208200</v>
      </c>
      <c r="B16" s="42" t="s">
        <v>22</v>
      </c>
      <c r="C16" s="80">
        <f>D16+E16</f>
        <v>0</v>
      </c>
      <c r="D16" s="80"/>
      <c r="E16" s="80">
        <v>0</v>
      </c>
      <c r="F16" s="80">
        <v>0</v>
      </c>
    </row>
    <row r="17" spans="1:10" ht="45" customHeight="1" x14ac:dyDescent="0.3">
      <c r="A17" s="64">
        <v>208400</v>
      </c>
      <c r="B17" s="42" t="s">
        <v>23</v>
      </c>
      <c r="C17" s="80">
        <f>D17+E17</f>
        <v>0</v>
      </c>
      <c r="D17" s="80">
        <f>-1385702+-60000</f>
        <v>-1445702</v>
      </c>
      <c r="E17" s="80">
        <f>F17</f>
        <v>1445702</v>
      </c>
      <c r="F17" s="80">
        <f>1385702+60000</f>
        <v>1445702</v>
      </c>
    </row>
    <row r="18" spans="1:10" ht="25.95" customHeight="1" x14ac:dyDescent="0.35">
      <c r="A18" s="190" t="s">
        <v>121</v>
      </c>
      <c r="B18" s="191"/>
      <c r="C18" s="80">
        <f>D18+E18</f>
        <v>0</v>
      </c>
      <c r="D18" s="80">
        <f>D13</f>
        <v>-1445702</v>
      </c>
      <c r="E18" s="80">
        <f>E13</f>
        <v>1445702</v>
      </c>
      <c r="F18" s="80">
        <f>F13</f>
        <v>1445702</v>
      </c>
    </row>
    <row r="19" spans="1:10" ht="25.95" customHeight="1" x14ac:dyDescent="0.3">
      <c r="A19" s="195" t="s">
        <v>122</v>
      </c>
      <c r="B19" s="196"/>
      <c r="C19" s="196"/>
      <c r="D19" s="196"/>
      <c r="E19" s="196"/>
      <c r="F19" s="197"/>
    </row>
    <row r="20" spans="1:10" ht="25.95" customHeight="1" x14ac:dyDescent="0.3">
      <c r="A20" s="64">
        <v>600000</v>
      </c>
      <c r="B20" s="42" t="s">
        <v>24</v>
      </c>
      <c r="C20" s="80">
        <f>D20+E20</f>
        <v>0</v>
      </c>
      <c r="D20" s="80">
        <f>D21</f>
        <v>-1445702</v>
      </c>
      <c r="E20" s="80">
        <f>E21</f>
        <v>1445702</v>
      </c>
      <c r="F20" s="80">
        <f>F21</f>
        <v>1445702</v>
      </c>
    </row>
    <row r="21" spans="1:10" ht="25.95" customHeight="1" x14ac:dyDescent="0.3">
      <c r="A21" s="64">
        <v>602000</v>
      </c>
      <c r="B21" s="42" t="s">
        <v>25</v>
      </c>
      <c r="C21" s="80">
        <f>C22-C23+C24</f>
        <v>0</v>
      </c>
      <c r="D21" s="80">
        <f>D22-D23+D24</f>
        <v>-1445702</v>
      </c>
      <c r="E21" s="80">
        <f>E22-E23+E24</f>
        <v>1445702</v>
      </c>
      <c r="F21" s="80">
        <f>F22-F23+F24</f>
        <v>1445702</v>
      </c>
    </row>
    <row r="22" spans="1:10" ht="25.95" hidden="1" customHeight="1" x14ac:dyDescent="0.3">
      <c r="A22" s="64">
        <v>602100</v>
      </c>
      <c r="B22" s="42" t="s">
        <v>21</v>
      </c>
      <c r="C22" s="80">
        <f>D22+E22</f>
        <v>0</v>
      </c>
      <c r="D22" s="80">
        <f>D15</f>
        <v>0</v>
      </c>
      <c r="E22" s="80">
        <v>0</v>
      </c>
      <c r="F22" s="80">
        <v>0</v>
      </c>
    </row>
    <row r="23" spans="1:10" ht="25.95" hidden="1" customHeight="1" x14ac:dyDescent="0.3">
      <c r="A23" s="64">
        <v>602200</v>
      </c>
      <c r="B23" s="42" t="s">
        <v>22</v>
      </c>
      <c r="C23" s="80">
        <f>D23+E23</f>
        <v>0</v>
      </c>
      <c r="D23" s="80">
        <f>D16</f>
        <v>0</v>
      </c>
      <c r="E23" s="80">
        <v>0</v>
      </c>
      <c r="F23" s="80">
        <v>0</v>
      </c>
    </row>
    <row r="24" spans="1:10" ht="45" customHeight="1" x14ac:dyDescent="0.3">
      <c r="A24" s="64">
        <v>602400</v>
      </c>
      <c r="B24" s="42" t="s">
        <v>23</v>
      </c>
      <c r="C24" s="80">
        <f>D24+E24</f>
        <v>0</v>
      </c>
      <c r="D24" s="80">
        <f>D17</f>
        <v>-1445702</v>
      </c>
      <c r="E24" s="80">
        <f>E17</f>
        <v>1445702</v>
      </c>
      <c r="F24" s="80">
        <f>F17</f>
        <v>1445702</v>
      </c>
      <c r="H24" s="107">
        <f>C15-C16</f>
        <v>0</v>
      </c>
    </row>
    <row r="25" spans="1:10" ht="25.2" customHeight="1" x14ac:dyDescent="0.35">
      <c r="A25" s="190" t="s">
        <v>121</v>
      </c>
      <c r="B25" s="191"/>
      <c r="C25" s="80">
        <f>D25+E25</f>
        <v>0</v>
      </c>
      <c r="D25" s="80">
        <f>D20</f>
        <v>-1445702</v>
      </c>
      <c r="E25" s="80">
        <f>E20</f>
        <v>1445702</v>
      </c>
      <c r="F25" s="80">
        <f>F20</f>
        <v>1445702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07"/>
    </row>
    <row r="29" spans="1:10" ht="18.75" customHeight="1" x14ac:dyDescent="0.3">
      <c r="B29" s="186"/>
      <c r="C29" s="186"/>
      <c r="D29" s="186"/>
      <c r="E29" s="186"/>
      <c r="F29" s="186"/>
      <c r="G29" s="186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4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82" customWidth="1"/>
    <col min="2" max="2" width="22" style="82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81"/>
      <c r="B1" s="81"/>
      <c r="C1" s="54"/>
      <c r="N1" s="205" t="s">
        <v>146</v>
      </c>
      <c r="O1" s="205"/>
      <c r="P1" s="113"/>
    </row>
    <row r="2" spans="1:18" s="29" customFormat="1" ht="25.95" customHeight="1" x14ac:dyDescent="0.35">
      <c r="A2" s="81"/>
      <c r="B2" s="81"/>
      <c r="C2" s="54"/>
      <c r="F2" s="55"/>
      <c r="G2" s="55"/>
      <c r="H2" s="55"/>
      <c r="I2" s="55" t="s">
        <v>27</v>
      </c>
      <c r="N2" s="206" t="s">
        <v>17</v>
      </c>
      <c r="O2" s="206"/>
      <c r="P2" s="206"/>
      <c r="Q2" s="114"/>
    </row>
    <row r="3" spans="1:18" s="29" customFormat="1" ht="25.95" customHeight="1" x14ac:dyDescent="0.35">
      <c r="A3" s="81"/>
      <c r="B3" s="81"/>
      <c r="C3" s="54"/>
      <c r="F3" s="55"/>
      <c r="G3" s="55"/>
      <c r="H3" s="55"/>
      <c r="I3" s="55"/>
      <c r="N3" s="205" t="s">
        <v>183</v>
      </c>
      <c r="O3" s="205"/>
      <c r="P3" s="205"/>
      <c r="R3" s="37"/>
    </row>
    <row r="4" spans="1:18" s="29" customFormat="1" ht="25.95" customHeight="1" x14ac:dyDescent="0.35">
      <c r="A4" s="81"/>
      <c r="B4" s="81"/>
      <c r="C4" s="54"/>
      <c r="E4" s="55"/>
      <c r="F4" s="55"/>
      <c r="H4" s="55"/>
      <c r="I4" s="55"/>
      <c r="N4" s="205" t="s">
        <v>219</v>
      </c>
      <c r="O4" s="205"/>
      <c r="P4" s="205"/>
      <c r="Q4" s="55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00" t="s">
        <v>182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</row>
    <row r="8" spans="1:18" s="29" customFormat="1" ht="25.95" customHeight="1" x14ac:dyDescent="0.35">
      <c r="A8" s="184" t="s">
        <v>180</v>
      </c>
      <c r="B8" s="18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</row>
    <row r="9" spans="1:18" ht="33" customHeight="1" x14ac:dyDescent="0.35">
      <c r="A9" s="132" t="s">
        <v>148</v>
      </c>
      <c r="B9" s="132"/>
      <c r="O9" s="47"/>
      <c r="P9" s="44" t="s">
        <v>18</v>
      </c>
    </row>
    <row r="10" spans="1:18" s="35" customFormat="1" ht="27.75" customHeight="1" x14ac:dyDescent="0.3">
      <c r="A10" s="201" t="s">
        <v>127</v>
      </c>
      <c r="B10" s="201" t="s">
        <v>150</v>
      </c>
      <c r="C10" s="199" t="s">
        <v>123</v>
      </c>
      <c r="D10" s="203" t="s">
        <v>151</v>
      </c>
      <c r="E10" s="199" t="s">
        <v>2</v>
      </c>
      <c r="F10" s="199"/>
      <c r="G10" s="199"/>
      <c r="H10" s="199"/>
      <c r="I10" s="199"/>
      <c r="J10" s="199" t="s">
        <v>3</v>
      </c>
      <c r="K10" s="199"/>
      <c r="L10" s="199"/>
      <c r="M10" s="199"/>
      <c r="N10" s="199"/>
      <c r="O10" s="199"/>
      <c r="P10" s="199" t="s">
        <v>28</v>
      </c>
    </row>
    <row r="11" spans="1:18" s="35" customFormat="1" ht="35.25" customHeight="1" x14ac:dyDescent="0.3">
      <c r="A11" s="202"/>
      <c r="B11" s="202"/>
      <c r="C11" s="199"/>
      <c r="D11" s="203"/>
      <c r="E11" s="199" t="s">
        <v>116</v>
      </c>
      <c r="F11" s="199" t="s">
        <v>34</v>
      </c>
      <c r="G11" s="199" t="s">
        <v>29</v>
      </c>
      <c r="H11" s="199"/>
      <c r="I11" s="199" t="s">
        <v>35</v>
      </c>
      <c r="J11" s="199" t="s">
        <v>116</v>
      </c>
      <c r="K11" s="201" t="s">
        <v>117</v>
      </c>
      <c r="L11" s="199" t="s">
        <v>34</v>
      </c>
      <c r="M11" s="199" t="s">
        <v>29</v>
      </c>
      <c r="N11" s="199"/>
      <c r="O11" s="199" t="s">
        <v>35</v>
      </c>
      <c r="P11" s="199"/>
      <c r="Q11" s="199" t="s">
        <v>16</v>
      </c>
    </row>
    <row r="12" spans="1:18" s="35" customFormat="1" ht="61.8" customHeight="1" x14ac:dyDescent="0.3">
      <c r="A12" s="202"/>
      <c r="B12" s="202"/>
      <c r="C12" s="199"/>
      <c r="D12" s="203"/>
      <c r="E12" s="199"/>
      <c r="F12" s="199"/>
      <c r="G12" s="56" t="s">
        <v>30</v>
      </c>
      <c r="H12" s="56" t="s">
        <v>31</v>
      </c>
      <c r="I12" s="199"/>
      <c r="J12" s="199"/>
      <c r="K12" s="204"/>
      <c r="L12" s="199"/>
      <c r="M12" s="56" t="s">
        <v>30</v>
      </c>
      <c r="N12" s="56" t="s">
        <v>31</v>
      </c>
      <c r="O12" s="199"/>
      <c r="P12" s="199"/>
      <c r="Q12" s="199"/>
    </row>
    <row r="13" spans="1:18" s="117" customFormat="1" ht="13.2" x14ac:dyDescent="0.25">
      <c r="A13" s="115">
        <v>1</v>
      </c>
      <c r="B13" s="115">
        <v>2</v>
      </c>
      <c r="C13" s="116">
        <v>3</v>
      </c>
      <c r="D13" s="116">
        <v>4</v>
      </c>
      <c r="E13" s="116">
        <v>5</v>
      </c>
      <c r="F13" s="116">
        <v>6</v>
      </c>
      <c r="G13" s="116">
        <v>7</v>
      </c>
      <c r="H13" s="116">
        <v>8</v>
      </c>
      <c r="I13" s="116">
        <v>9</v>
      </c>
      <c r="J13" s="116">
        <v>10</v>
      </c>
      <c r="K13" s="116">
        <v>11</v>
      </c>
      <c r="L13" s="116">
        <v>12</v>
      </c>
      <c r="M13" s="116">
        <v>13</v>
      </c>
      <c r="N13" s="116">
        <v>14</v>
      </c>
      <c r="O13" s="116">
        <v>15</v>
      </c>
      <c r="P13" s="116">
        <v>16</v>
      </c>
      <c r="Q13" s="116">
        <v>5</v>
      </c>
    </row>
    <row r="14" spans="1:18" ht="36.6" customHeight="1" x14ac:dyDescent="0.35">
      <c r="A14" s="21" t="s">
        <v>68</v>
      </c>
      <c r="B14" s="21"/>
      <c r="C14" s="21"/>
      <c r="D14" s="22" t="s">
        <v>32</v>
      </c>
      <c r="E14" s="134">
        <f>F14+I14</f>
        <v>46499924</v>
      </c>
      <c r="F14" s="134">
        <f>F15</f>
        <v>46499924</v>
      </c>
      <c r="G14" s="134">
        <f t="shared" ref="G14:I14" si="0">G15</f>
        <v>28905110</v>
      </c>
      <c r="H14" s="134">
        <f t="shared" si="0"/>
        <v>720685</v>
      </c>
      <c r="I14" s="134">
        <f t="shared" si="0"/>
        <v>0</v>
      </c>
      <c r="J14" s="134">
        <f>L14+O14</f>
        <v>3568050</v>
      </c>
      <c r="K14" s="134">
        <f>K15</f>
        <v>3561745</v>
      </c>
      <c r="L14" s="134">
        <f t="shared" ref="L14:O14" si="1">L15</f>
        <v>6305</v>
      </c>
      <c r="M14" s="134">
        <f t="shared" si="1"/>
        <v>0</v>
      </c>
      <c r="N14" s="134">
        <f t="shared" si="1"/>
        <v>0</v>
      </c>
      <c r="O14" s="134">
        <f t="shared" si="1"/>
        <v>3561745</v>
      </c>
      <c r="P14" s="134">
        <f>E14+J14</f>
        <v>50067974</v>
      </c>
      <c r="Q14" s="49"/>
    </row>
    <row r="15" spans="1:18" ht="36.6" customHeight="1" x14ac:dyDescent="0.35">
      <c r="A15" s="21" t="s">
        <v>69</v>
      </c>
      <c r="B15" s="84"/>
      <c r="C15" s="21"/>
      <c r="D15" s="22" t="s">
        <v>32</v>
      </c>
      <c r="E15" s="134">
        <f t="shared" ref="E15:E35" si="2">F15+I15</f>
        <v>46499924</v>
      </c>
      <c r="F15" s="134">
        <f>F16+F17+F20+F22+F19+F23++F24+F25+F26+F27+F28+F29+F30</f>
        <v>46499924</v>
      </c>
      <c r="G15" s="134">
        <f t="shared" ref="G15:I15" si="3">G16+G17+G20+G22+G19+G23++G24+G25+G26+G27+G28+G29+G30</f>
        <v>28905110</v>
      </c>
      <c r="H15" s="134">
        <f t="shared" si="3"/>
        <v>720685</v>
      </c>
      <c r="I15" s="134">
        <f t="shared" si="3"/>
        <v>0</v>
      </c>
      <c r="J15" s="134">
        <f>L15+O15</f>
        <v>3568050</v>
      </c>
      <c r="K15" s="134">
        <f>K16+K17+K20+K22+K19+K23+K24+K25+K26+K27+K28+K29+K30</f>
        <v>3561745</v>
      </c>
      <c r="L15" s="134">
        <f t="shared" ref="L15:O15" si="4">L16+L17+L20+L22+L19+L23+L24+L25+L26+L27+L28+L29+L30</f>
        <v>6305</v>
      </c>
      <c r="M15" s="134">
        <f t="shared" si="4"/>
        <v>0</v>
      </c>
      <c r="N15" s="134">
        <f t="shared" si="4"/>
        <v>0</v>
      </c>
      <c r="O15" s="134">
        <f t="shared" si="4"/>
        <v>3561745</v>
      </c>
      <c r="P15" s="134">
        <f t="shared" ref="P15:P39" si="5">E15+J15</f>
        <v>50067974</v>
      </c>
      <c r="Q15" s="49"/>
    </row>
    <row r="16" spans="1:18" ht="45" customHeight="1" x14ac:dyDescent="0.35">
      <c r="A16" s="21" t="s">
        <v>70</v>
      </c>
      <c r="B16" s="21" t="s">
        <v>71</v>
      </c>
      <c r="C16" s="21" t="s">
        <v>36</v>
      </c>
      <c r="D16" s="22" t="s">
        <v>217</v>
      </c>
      <c r="E16" s="134">
        <f t="shared" si="2"/>
        <v>38886600</v>
      </c>
      <c r="F16" s="134">
        <f>38946600-60000</f>
        <v>38886600</v>
      </c>
      <c r="G16" s="134">
        <v>28905110</v>
      </c>
      <c r="H16" s="134">
        <v>718170</v>
      </c>
      <c r="I16" s="134">
        <v>0</v>
      </c>
      <c r="J16" s="134">
        <f t="shared" ref="J16:J39" si="6">L16+O16</f>
        <v>60005</v>
      </c>
      <c r="K16" s="134">
        <v>60000</v>
      </c>
      <c r="L16" s="134">
        <v>5</v>
      </c>
      <c r="M16" s="134">
        <v>0</v>
      </c>
      <c r="N16" s="134">
        <v>0</v>
      </c>
      <c r="O16" s="134">
        <v>60000</v>
      </c>
      <c r="P16" s="134">
        <f t="shared" si="5"/>
        <v>38946605</v>
      </c>
      <c r="Q16" s="90">
        <v>10116</v>
      </c>
    </row>
    <row r="17" spans="1:21" ht="37.950000000000003" customHeight="1" x14ac:dyDescent="0.35">
      <c r="A17" s="21" t="s">
        <v>72</v>
      </c>
      <c r="B17" s="85" t="s">
        <v>57</v>
      </c>
      <c r="C17" s="21" t="s">
        <v>37</v>
      </c>
      <c r="D17" s="89" t="s">
        <v>56</v>
      </c>
      <c r="E17" s="134">
        <f t="shared" si="2"/>
        <v>107345</v>
      </c>
      <c r="F17" s="134">
        <v>107345</v>
      </c>
      <c r="G17" s="134">
        <v>0</v>
      </c>
      <c r="H17" s="134">
        <v>0</v>
      </c>
      <c r="I17" s="134">
        <v>0</v>
      </c>
      <c r="J17" s="134">
        <f t="shared" si="6"/>
        <v>0</v>
      </c>
      <c r="K17" s="134">
        <v>0</v>
      </c>
      <c r="L17" s="134">
        <v>0</v>
      </c>
      <c r="M17" s="134">
        <v>0</v>
      </c>
      <c r="N17" s="134">
        <v>0</v>
      </c>
      <c r="O17" s="134">
        <v>0</v>
      </c>
      <c r="P17" s="134">
        <f t="shared" si="5"/>
        <v>107345</v>
      </c>
      <c r="Q17" s="90">
        <v>90802</v>
      </c>
    </row>
    <row r="18" spans="1:21" ht="34.200000000000003" hidden="1" customHeight="1" x14ac:dyDescent="0.35">
      <c r="A18" s="21" t="s">
        <v>73</v>
      </c>
      <c r="B18" s="21" t="s">
        <v>74</v>
      </c>
      <c r="C18" s="21"/>
      <c r="D18" s="70" t="s">
        <v>58</v>
      </c>
      <c r="E18" s="134">
        <f t="shared" si="2"/>
        <v>0</v>
      </c>
      <c r="F18" s="134"/>
      <c r="G18" s="134"/>
      <c r="H18" s="134"/>
      <c r="I18" s="134"/>
      <c r="J18" s="134">
        <f t="shared" si="6"/>
        <v>0</v>
      </c>
      <c r="K18" s="134"/>
      <c r="L18" s="134"/>
      <c r="M18" s="134"/>
      <c r="N18" s="134"/>
      <c r="O18" s="134"/>
      <c r="P18" s="134">
        <f t="shared" si="5"/>
        <v>0</v>
      </c>
      <c r="Q18" s="90"/>
      <c r="U18" s="13" t="e">
        <f>P39-P16-#REF!-#REF!-#REF!-P27-P29</f>
        <v>#REF!</v>
      </c>
    </row>
    <row r="19" spans="1:21" ht="45" customHeight="1" x14ac:dyDescent="0.35">
      <c r="A19" s="21" t="s">
        <v>75</v>
      </c>
      <c r="B19" s="21" t="s">
        <v>77</v>
      </c>
      <c r="C19" s="21" t="s">
        <v>37</v>
      </c>
      <c r="D19" s="89" t="s">
        <v>59</v>
      </c>
      <c r="E19" s="134">
        <f t="shared" si="2"/>
        <v>12000</v>
      </c>
      <c r="F19" s="134">
        <v>12000</v>
      </c>
      <c r="G19" s="134">
        <v>0</v>
      </c>
      <c r="H19" s="134">
        <v>0</v>
      </c>
      <c r="I19" s="134">
        <v>0</v>
      </c>
      <c r="J19" s="134">
        <f t="shared" si="6"/>
        <v>0</v>
      </c>
      <c r="K19" s="134">
        <v>0</v>
      </c>
      <c r="L19" s="134">
        <v>0</v>
      </c>
      <c r="M19" s="134">
        <v>0</v>
      </c>
      <c r="N19" s="134">
        <v>0</v>
      </c>
      <c r="O19" s="134">
        <v>0</v>
      </c>
      <c r="P19" s="134">
        <f t="shared" si="5"/>
        <v>12000</v>
      </c>
      <c r="Q19" s="90">
        <v>91104</v>
      </c>
    </row>
    <row r="20" spans="1:21" ht="37.200000000000003" customHeight="1" x14ac:dyDescent="0.35">
      <c r="A20" s="21" t="s">
        <v>76</v>
      </c>
      <c r="B20" s="21" t="s">
        <v>78</v>
      </c>
      <c r="C20" s="21" t="s">
        <v>37</v>
      </c>
      <c r="D20" s="89" t="s">
        <v>60</v>
      </c>
      <c r="E20" s="134">
        <f t="shared" si="2"/>
        <v>33000</v>
      </c>
      <c r="F20" s="134">
        <v>33000</v>
      </c>
      <c r="G20" s="134">
        <v>0</v>
      </c>
      <c r="H20" s="134">
        <v>0</v>
      </c>
      <c r="I20" s="134">
        <v>0</v>
      </c>
      <c r="J20" s="134">
        <f t="shared" si="6"/>
        <v>0</v>
      </c>
      <c r="K20" s="134">
        <v>0</v>
      </c>
      <c r="L20" s="134">
        <v>0</v>
      </c>
      <c r="M20" s="134">
        <v>0</v>
      </c>
      <c r="N20" s="134">
        <v>0</v>
      </c>
      <c r="O20" s="134">
        <v>0</v>
      </c>
      <c r="P20" s="134">
        <f t="shared" si="5"/>
        <v>33000</v>
      </c>
      <c r="Q20" s="90">
        <v>91107</v>
      </c>
    </row>
    <row r="21" spans="1:21" ht="34.200000000000003" hidden="1" customHeight="1" x14ac:dyDescent="0.35">
      <c r="A21" s="21" t="s">
        <v>79</v>
      </c>
      <c r="B21" s="21" t="s">
        <v>67</v>
      </c>
      <c r="C21" s="21"/>
      <c r="D21" s="96" t="s">
        <v>66</v>
      </c>
      <c r="E21" s="134">
        <f t="shared" si="2"/>
        <v>0</v>
      </c>
      <c r="F21" s="134"/>
      <c r="G21" s="134"/>
      <c r="H21" s="134"/>
      <c r="I21" s="134"/>
      <c r="J21" s="134">
        <f t="shared" si="6"/>
        <v>0</v>
      </c>
      <c r="K21" s="134"/>
      <c r="L21" s="134"/>
      <c r="M21" s="134"/>
      <c r="N21" s="134"/>
      <c r="O21" s="134"/>
      <c r="P21" s="134">
        <f t="shared" si="5"/>
        <v>0</v>
      </c>
      <c r="Q21" s="90"/>
    </row>
    <row r="22" spans="1:21" ht="45" customHeight="1" x14ac:dyDescent="0.35">
      <c r="A22" s="21" t="s">
        <v>137</v>
      </c>
      <c r="B22" s="64">
        <v>3131</v>
      </c>
      <c r="C22" s="64">
        <v>1040</v>
      </c>
      <c r="D22" s="96" t="s">
        <v>138</v>
      </c>
      <c r="E22" s="134">
        <f t="shared" si="2"/>
        <v>29800</v>
      </c>
      <c r="F22" s="134">
        <v>29800</v>
      </c>
      <c r="G22" s="134">
        <v>0</v>
      </c>
      <c r="H22" s="134">
        <v>0</v>
      </c>
      <c r="I22" s="134">
        <v>0</v>
      </c>
      <c r="J22" s="134">
        <f t="shared" si="6"/>
        <v>0</v>
      </c>
      <c r="K22" s="134">
        <v>0</v>
      </c>
      <c r="L22" s="134">
        <v>0</v>
      </c>
      <c r="M22" s="134">
        <v>0</v>
      </c>
      <c r="N22" s="134">
        <v>0</v>
      </c>
      <c r="O22" s="134">
        <v>0</v>
      </c>
      <c r="P22" s="134">
        <f t="shared" si="5"/>
        <v>29800</v>
      </c>
      <c r="Q22" s="90">
        <v>91103</v>
      </c>
    </row>
    <row r="23" spans="1:21" ht="67.95" customHeight="1" x14ac:dyDescent="0.35">
      <c r="A23" s="21" t="s">
        <v>124</v>
      </c>
      <c r="B23" s="64">
        <v>3140</v>
      </c>
      <c r="C23" s="64">
        <v>1040</v>
      </c>
      <c r="D23" s="22" t="s">
        <v>125</v>
      </c>
      <c r="E23" s="134">
        <f t="shared" si="2"/>
        <v>38500</v>
      </c>
      <c r="F23" s="134">
        <v>38500</v>
      </c>
      <c r="G23" s="134">
        <v>0</v>
      </c>
      <c r="H23" s="134">
        <v>0</v>
      </c>
      <c r="I23" s="134">
        <v>0</v>
      </c>
      <c r="J23" s="134">
        <f t="shared" si="6"/>
        <v>0</v>
      </c>
      <c r="K23" s="134">
        <v>0</v>
      </c>
      <c r="L23" s="134">
        <v>0</v>
      </c>
      <c r="M23" s="134">
        <v>0</v>
      </c>
      <c r="N23" s="134">
        <v>0</v>
      </c>
      <c r="O23" s="134">
        <v>0</v>
      </c>
      <c r="P23" s="134">
        <f t="shared" si="5"/>
        <v>38500</v>
      </c>
      <c r="Q23" s="90"/>
    </row>
    <row r="24" spans="1:21" ht="37.200000000000003" customHeight="1" x14ac:dyDescent="0.35">
      <c r="A24" s="87" t="s">
        <v>102</v>
      </c>
      <c r="B24" s="63">
        <v>3242</v>
      </c>
      <c r="C24" s="63">
        <v>1090</v>
      </c>
      <c r="D24" s="51" t="s">
        <v>103</v>
      </c>
      <c r="E24" s="134">
        <f t="shared" si="2"/>
        <v>267600</v>
      </c>
      <c r="F24" s="134">
        <f>24000+243600</f>
        <v>267600</v>
      </c>
      <c r="G24" s="134">
        <v>0</v>
      </c>
      <c r="H24" s="134">
        <v>0</v>
      </c>
      <c r="I24" s="134">
        <v>0</v>
      </c>
      <c r="J24" s="134">
        <f t="shared" si="6"/>
        <v>0</v>
      </c>
      <c r="K24" s="134">
        <v>0</v>
      </c>
      <c r="L24" s="134">
        <v>0</v>
      </c>
      <c r="M24" s="134">
        <v>0</v>
      </c>
      <c r="N24" s="134">
        <v>0</v>
      </c>
      <c r="O24" s="134">
        <v>0</v>
      </c>
      <c r="P24" s="134">
        <f t="shared" si="5"/>
        <v>267600</v>
      </c>
      <c r="Q24" s="90"/>
    </row>
    <row r="25" spans="1:21" ht="37.200000000000003" customHeight="1" x14ac:dyDescent="0.35">
      <c r="A25" s="87" t="s">
        <v>104</v>
      </c>
      <c r="B25" s="63">
        <v>4082</v>
      </c>
      <c r="C25" s="87" t="s">
        <v>50</v>
      </c>
      <c r="D25" s="51" t="s">
        <v>105</v>
      </c>
      <c r="E25" s="134">
        <f t="shared" si="2"/>
        <v>338600</v>
      </c>
      <c r="F25" s="134">
        <f>139600+199000</f>
        <v>338600</v>
      </c>
      <c r="G25" s="134">
        <v>0</v>
      </c>
      <c r="H25" s="134">
        <v>0</v>
      </c>
      <c r="I25" s="134">
        <v>0</v>
      </c>
      <c r="J25" s="134">
        <v>0</v>
      </c>
      <c r="K25" s="134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f t="shared" si="5"/>
        <v>338600</v>
      </c>
      <c r="Q25" s="90"/>
    </row>
    <row r="26" spans="1:21" ht="64.95" customHeight="1" x14ac:dyDescent="0.35">
      <c r="A26" s="21" t="s">
        <v>80</v>
      </c>
      <c r="B26" s="84" t="s">
        <v>81</v>
      </c>
      <c r="C26" s="21" t="s">
        <v>38</v>
      </c>
      <c r="D26" s="20" t="s">
        <v>82</v>
      </c>
      <c r="E26" s="134">
        <f t="shared" si="2"/>
        <v>57800</v>
      </c>
      <c r="F26" s="134">
        <v>57800</v>
      </c>
      <c r="G26" s="134">
        <v>0</v>
      </c>
      <c r="H26" s="134">
        <v>0</v>
      </c>
      <c r="I26" s="134">
        <v>0</v>
      </c>
      <c r="J26" s="134">
        <f t="shared" si="6"/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f t="shared" si="5"/>
        <v>57800</v>
      </c>
      <c r="Q26" s="90">
        <v>130102</v>
      </c>
    </row>
    <row r="27" spans="1:21" ht="37.200000000000003" customHeight="1" x14ac:dyDescent="0.35">
      <c r="A27" s="21" t="s">
        <v>83</v>
      </c>
      <c r="B27" s="84" t="s">
        <v>84</v>
      </c>
      <c r="C27" s="21" t="s">
        <v>61</v>
      </c>
      <c r="D27" s="50" t="s">
        <v>85</v>
      </c>
      <c r="E27" s="134">
        <f t="shared" si="2"/>
        <v>6714279</v>
      </c>
      <c r="F27" s="134">
        <f>6484100+163150+67029</f>
        <v>6714279</v>
      </c>
      <c r="G27" s="134">
        <v>0</v>
      </c>
      <c r="H27" s="134">
        <v>2515</v>
      </c>
      <c r="I27" s="134">
        <v>0</v>
      </c>
      <c r="J27" s="134">
        <f t="shared" si="6"/>
        <v>387200</v>
      </c>
      <c r="K27" s="134">
        <f>384000</f>
        <v>384000</v>
      </c>
      <c r="L27" s="134">
        <v>3200</v>
      </c>
      <c r="M27" s="134">
        <v>0</v>
      </c>
      <c r="N27" s="134">
        <v>0</v>
      </c>
      <c r="O27" s="134">
        <f>K27</f>
        <v>384000</v>
      </c>
      <c r="P27" s="134">
        <f t="shared" si="5"/>
        <v>7101479</v>
      </c>
      <c r="Q27" s="90">
        <v>100203</v>
      </c>
    </row>
    <row r="28" spans="1:21" ht="37.200000000000003" customHeight="1" x14ac:dyDescent="0.35">
      <c r="A28" s="21" t="s">
        <v>129</v>
      </c>
      <c r="B28" s="84" t="s">
        <v>130</v>
      </c>
      <c r="C28" s="21" t="s">
        <v>132</v>
      </c>
      <c r="D28" s="50" t="s">
        <v>131</v>
      </c>
      <c r="E28" s="134">
        <f t="shared" si="2"/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f t="shared" si="6"/>
        <v>3100</v>
      </c>
      <c r="K28" s="134">
        <v>0</v>
      </c>
      <c r="L28" s="134">
        <v>3100</v>
      </c>
      <c r="M28" s="134">
        <v>0</v>
      </c>
      <c r="N28" s="134">
        <v>0</v>
      </c>
      <c r="O28" s="134">
        <v>0</v>
      </c>
      <c r="P28" s="134">
        <f t="shared" si="5"/>
        <v>3100</v>
      </c>
      <c r="Q28" s="90"/>
    </row>
    <row r="29" spans="1:21" ht="37.200000000000003" customHeight="1" x14ac:dyDescent="0.35">
      <c r="A29" s="21" t="s">
        <v>86</v>
      </c>
      <c r="B29" s="86" t="s">
        <v>87</v>
      </c>
      <c r="C29" s="21" t="s">
        <v>88</v>
      </c>
      <c r="D29" s="70" t="s">
        <v>89</v>
      </c>
      <c r="E29" s="134">
        <f t="shared" si="2"/>
        <v>14400</v>
      </c>
      <c r="F29" s="134">
        <v>14400</v>
      </c>
      <c r="G29" s="134">
        <v>0</v>
      </c>
      <c r="H29" s="134">
        <v>0</v>
      </c>
      <c r="I29" s="134">
        <v>0</v>
      </c>
      <c r="J29" s="134">
        <f t="shared" si="6"/>
        <v>0</v>
      </c>
      <c r="K29" s="134">
        <v>0</v>
      </c>
      <c r="L29" s="134">
        <v>0</v>
      </c>
      <c r="M29" s="134">
        <v>0</v>
      </c>
      <c r="N29" s="134">
        <v>0</v>
      </c>
      <c r="O29" s="134">
        <v>0</v>
      </c>
      <c r="P29" s="134">
        <f t="shared" si="5"/>
        <v>14400</v>
      </c>
      <c r="Q29" s="90">
        <v>250404</v>
      </c>
    </row>
    <row r="30" spans="1:21" ht="37.200000000000003" customHeight="1" x14ac:dyDescent="0.35">
      <c r="A30" s="21" t="s">
        <v>160</v>
      </c>
      <c r="B30" s="86" t="s">
        <v>161</v>
      </c>
      <c r="C30" s="21" t="s">
        <v>162</v>
      </c>
      <c r="D30" s="139" t="s">
        <v>163</v>
      </c>
      <c r="E30" s="134">
        <f t="shared" si="2"/>
        <v>0</v>
      </c>
      <c r="F30" s="134">
        <v>0</v>
      </c>
      <c r="G30" s="134">
        <v>0</v>
      </c>
      <c r="H30" s="134">
        <v>0</v>
      </c>
      <c r="I30" s="134">
        <v>0</v>
      </c>
      <c r="J30" s="134">
        <f t="shared" si="6"/>
        <v>3117745</v>
      </c>
      <c r="K30" s="134">
        <f>1385702+1732043</f>
        <v>3117745</v>
      </c>
      <c r="L30" s="134">
        <v>0</v>
      </c>
      <c r="M30" s="134">
        <v>0</v>
      </c>
      <c r="N30" s="134">
        <v>0</v>
      </c>
      <c r="O30" s="134">
        <f>K30</f>
        <v>3117745</v>
      </c>
      <c r="P30" s="134">
        <f t="shared" si="5"/>
        <v>3117745</v>
      </c>
      <c r="Q30" s="90"/>
    </row>
    <row r="31" spans="1:21" s="91" customFormat="1" ht="45" customHeight="1" x14ac:dyDescent="0.25">
      <c r="A31" s="21" t="s">
        <v>90</v>
      </c>
      <c r="B31" s="21"/>
      <c r="C31" s="21"/>
      <c r="D31" s="103" t="s">
        <v>33</v>
      </c>
      <c r="E31" s="134">
        <f t="shared" si="2"/>
        <v>14565152</v>
      </c>
      <c r="F31" s="134">
        <f>F32</f>
        <v>14565152</v>
      </c>
      <c r="G31" s="134">
        <f t="shared" ref="G31:I31" si="7">G32</f>
        <v>10274870</v>
      </c>
      <c r="H31" s="134">
        <f t="shared" si="7"/>
        <v>365230</v>
      </c>
      <c r="I31" s="134">
        <f t="shared" si="7"/>
        <v>0</v>
      </c>
      <c r="J31" s="134">
        <f t="shared" si="6"/>
        <v>319600</v>
      </c>
      <c r="K31" s="134">
        <f>K32</f>
        <v>0</v>
      </c>
      <c r="L31" s="134">
        <f t="shared" ref="L31:O31" si="8">L32</f>
        <v>319600</v>
      </c>
      <c r="M31" s="134">
        <f t="shared" si="8"/>
        <v>253377</v>
      </c>
      <c r="N31" s="134">
        <f t="shared" si="8"/>
        <v>8210</v>
      </c>
      <c r="O31" s="134">
        <f t="shared" si="8"/>
        <v>0</v>
      </c>
      <c r="P31" s="134">
        <f t="shared" si="5"/>
        <v>14884752</v>
      </c>
      <c r="Q31" s="90"/>
    </row>
    <row r="32" spans="1:21" s="91" customFormat="1" ht="45" customHeight="1" x14ac:dyDescent="0.25">
      <c r="A32" s="21" t="s">
        <v>91</v>
      </c>
      <c r="B32" s="21"/>
      <c r="C32" s="21"/>
      <c r="D32" s="103" t="s">
        <v>33</v>
      </c>
      <c r="E32" s="134">
        <f t="shared" si="2"/>
        <v>14565152</v>
      </c>
      <c r="F32" s="134">
        <f>SUM(F33:F35)</f>
        <v>14565152</v>
      </c>
      <c r="G32" s="134">
        <f>SUM(G33:G35)</f>
        <v>10274870</v>
      </c>
      <c r="H32" s="134">
        <f>SUM(H33:H35)</f>
        <v>365230</v>
      </c>
      <c r="I32" s="134">
        <f>SUM(I33:I35)</f>
        <v>0</v>
      </c>
      <c r="J32" s="134">
        <f t="shared" si="6"/>
        <v>319600</v>
      </c>
      <c r="K32" s="134">
        <f>SUM(K33:K35)</f>
        <v>0</v>
      </c>
      <c r="L32" s="134">
        <f>SUM(L33:L35)</f>
        <v>319600</v>
      </c>
      <c r="M32" s="134">
        <f>SUM(M33:M35)</f>
        <v>253377</v>
      </c>
      <c r="N32" s="134">
        <f>SUM(N33:N35)</f>
        <v>8210</v>
      </c>
      <c r="O32" s="134">
        <f>SUM(O33:O35)</f>
        <v>0</v>
      </c>
      <c r="P32" s="134">
        <f t="shared" si="5"/>
        <v>14884752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92</v>
      </c>
      <c r="B33" s="21" t="s">
        <v>62</v>
      </c>
      <c r="C33" s="21" t="s">
        <v>40</v>
      </c>
      <c r="D33" s="22" t="s">
        <v>63</v>
      </c>
      <c r="E33" s="134">
        <f t="shared" si="2"/>
        <v>13457345</v>
      </c>
      <c r="F33" s="134">
        <v>13457345</v>
      </c>
      <c r="G33" s="134">
        <v>10274870</v>
      </c>
      <c r="H33" s="134">
        <v>365230</v>
      </c>
      <c r="I33" s="134">
        <v>0</v>
      </c>
      <c r="J33" s="134">
        <f t="shared" si="6"/>
        <v>319600</v>
      </c>
      <c r="K33" s="134">
        <v>0</v>
      </c>
      <c r="L33" s="134">
        <v>319600</v>
      </c>
      <c r="M33" s="134">
        <v>253377</v>
      </c>
      <c r="N33" s="134">
        <v>8210</v>
      </c>
      <c r="O33" s="134">
        <v>0</v>
      </c>
      <c r="P33" s="134">
        <f t="shared" si="5"/>
        <v>13776945</v>
      </c>
      <c r="Q33" s="90">
        <v>91204</v>
      </c>
    </row>
    <row r="34" spans="1:17" ht="79.2" customHeight="1" x14ac:dyDescent="0.35">
      <c r="A34" s="21" t="s">
        <v>93</v>
      </c>
      <c r="B34" s="21" t="s">
        <v>94</v>
      </c>
      <c r="C34" s="21" t="s">
        <v>39</v>
      </c>
      <c r="D34" s="22" t="s">
        <v>106</v>
      </c>
      <c r="E34" s="134">
        <f t="shared" si="2"/>
        <v>352200</v>
      </c>
      <c r="F34" s="134">
        <v>352200</v>
      </c>
      <c r="G34" s="134">
        <v>0</v>
      </c>
      <c r="H34" s="134">
        <v>0</v>
      </c>
      <c r="I34" s="134">
        <v>0</v>
      </c>
      <c r="J34" s="134">
        <f t="shared" si="6"/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f t="shared" si="5"/>
        <v>352200</v>
      </c>
      <c r="Q34" s="49"/>
    </row>
    <row r="35" spans="1:17" ht="36.6" customHeight="1" x14ac:dyDescent="0.35">
      <c r="A35" s="21" t="s">
        <v>107</v>
      </c>
      <c r="B35" s="64">
        <v>3242</v>
      </c>
      <c r="C35" s="64">
        <v>1090</v>
      </c>
      <c r="D35" s="22" t="s">
        <v>103</v>
      </c>
      <c r="E35" s="134">
        <f t="shared" si="2"/>
        <v>755607</v>
      </c>
      <c r="F35" s="134">
        <v>755607</v>
      </c>
      <c r="G35" s="134">
        <v>0</v>
      </c>
      <c r="H35" s="134">
        <v>0</v>
      </c>
      <c r="I35" s="134">
        <v>0</v>
      </c>
      <c r="J35" s="134">
        <f t="shared" si="6"/>
        <v>0</v>
      </c>
      <c r="K35" s="134">
        <v>0</v>
      </c>
      <c r="L35" s="134">
        <v>0</v>
      </c>
      <c r="M35" s="134">
        <v>0</v>
      </c>
      <c r="N35" s="134">
        <v>0</v>
      </c>
      <c r="O35" s="134">
        <v>0</v>
      </c>
      <c r="P35" s="134">
        <f t="shared" si="5"/>
        <v>755607</v>
      </c>
      <c r="Q35" s="90"/>
    </row>
    <row r="36" spans="1:17" ht="37.200000000000003" customHeight="1" x14ac:dyDescent="0.35">
      <c r="A36" s="21" t="s">
        <v>153</v>
      </c>
      <c r="B36" s="64"/>
      <c r="C36" s="64"/>
      <c r="D36" s="22" t="s">
        <v>154</v>
      </c>
      <c r="E36" s="134">
        <f>E37</f>
        <v>3200</v>
      </c>
      <c r="F36" s="134">
        <f t="shared" ref="F36:O36" si="9">F37</f>
        <v>0</v>
      </c>
      <c r="G36" s="134">
        <f t="shared" si="9"/>
        <v>0</v>
      </c>
      <c r="H36" s="134">
        <f t="shared" si="9"/>
        <v>0</v>
      </c>
      <c r="I36" s="134">
        <f t="shared" si="9"/>
        <v>0</v>
      </c>
      <c r="J36" s="134">
        <f t="shared" si="9"/>
        <v>0</v>
      </c>
      <c r="K36" s="134">
        <f t="shared" si="9"/>
        <v>0</v>
      </c>
      <c r="L36" s="134">
        <f t="shared" si="9"/>
        <v>0</v>
      </c>
      <c r="M36" s="134">
        <f t="shared" si="9"/>
        <v>0</v>
      </c>
      <c r="N36" s="134">
        <f t="shared" si="9"/>
        <v>0</v>
      </c>
      <c r="O36" s="134">
        <f t="shared" si="9"/>
        <v>0</v>
      </c>
      <c r="P36" s="134">
        <f t="shared" si="5"/>
        <v>3200</v>
      </c>
      <c r="Q36" s="90"/>
    </row>
    <row r="37" spans="1:17" ht="37.200000000000003" customHeight="1" x14ac:dyDescent="0.35">
      <c r="A37" s="21" t="s">
        <v>155</v>
      </c>
      <c r="B37" s="64"/>
      <c r="C37" s="64"/>
      <c r="D37" s="22" t="s">
        <v>154</v>
      </c>
      <c r="E37" s="134">
        <f>E38</f>
        <v>3200</v>
      </c>
      <c r="F37" s="134">
        <f t="shared" ref="F37:O37" si="10">F38</f>
        <v>0</v>
      </c>
      <c r="G37" s="134">
        <f t="shared" si="10"/>
        <v>0</v>
      </c>
      <c r="H37" s="134">
        <f t="shared" si="10"/>
        <v>0</v>
      </c>
      <c r="I37" s="134">
        <f t="shared" si="10"/>
        <v>0</v>
      </c>
      <c r="J37" s="134">
        <f t="shared" si="10"/>
        <v>0</v>
      </c>
      <c r="K37" s="134">
        <f t="shared" si="10"/>
        <v>0</v>
      </c>
      <c r="L37" s="134">
        <f t="shared" si="10"/>
        <v>0</v>
      </c>
      <c r="M37" s="134">
        <f t="shared" si="10"/>
        <v>0</v>
      </c>
      <c r="N37" s="134">
        <f t="shared" si="10"/>
        <v>0</v>
      </c>
      <c r="O37" s="134">
        <f t="shared" si="10"/>
        <v>0</v>
      </c>
      <c r="P37" s="134">
        <f t="shared" si="5"/>
        <v>3200</v>
      </c>
      <c r="Q37" s="90"/>
    </row>
    <row r="38" spans="1:17" ht="37.200000000000003" customHeight="1" x14ac:dyDescent="0.35">
      <c r="A38" s="21" t="s">
        <v>215</v>
      </c>
      <c r="B38" s="64">
        <v>8710</v>
      </c>
      <c r="C38" s="21" t="s">
        <v>156</v>
      </c>
      <c r="D38" s="22" t="s">
        <v>216</v>
      </c>
      <c r="E38" s="134">
        <v>3200</v>
      </c>
      <c r="F38" s="134">
        <v>0</v>
      </c>
      <c r="G38" s="134">
        <v>0</v>
      </c>
      <c r="H38" s="134">
        <v>0</v>
      </c>
      <c r="I38" s="134">
        <v>0</v>
      </c>
      <c r="J38" s="134">
        <v>0</v>
      </c>
      <c r="K38" s="134">
        <v>0</v>
      </c>
      <c r="L38" s="134">
        <v>0</v>
      </c>
      <c r="M38" s="134">
        <v>0</v>
      </c>
      <c r="N38" s="134">
        <v>0</v>
      </c>
      <c r="O38" s="134">
        <v>0</v>
      </c>
      <c r="P38" s="134">
        <f t="shared" si="5"/>
        <v>3200</v>
      </c>
      <c r="Q38" s="90"/>
    </row>
    <row r="39" spans="1:17" ht="37.200000000000003" customHeight="1" x14ac:dyDescent="0.35">
      <c r="A39" s="21"/>
      <c r="B39" s="88"/>
      <c r="C39" s="21"/>
      <c r="D39" s="52" t="s">
        <v>126</v>
      </c>
      <c r="E39" s="134">
        <f>E14+E31+E36</f>
        <v>61068276</v>
      </c>
      <c r="F39" s="134">
        <f>F14+F31</f>
        <v>61065076</v>
      </c>
      <c r="G39" s="134">
        <f>G14+G31</f>
        <v>39179980</v>
      </c>
      <c r="H39" s="134">
        <f>H14+H31</f>
        <v>1085915</v>
      </c>
      <c r="I39" s="134">
        <f>I14+I31</f>
        <v>0</v>
      </c>
      <c r="J39" s="134">
        <f t="shared" si="6"/>
        <v>3887650</v>
      </c>
      <c r="K39" s="134">
        <f>K14+K31</f>
        <v>3561745</v>
      </c>
      <c r="L39" s="134">
        <f>L14+L31</f>
        <v>325905</v>
      </c>
      <c r="M39" s="134">
        <f>M14+M31</f>
        <v>253377</v>
      </c>
      <c r="N39" s="134">
        <f>N14+N31</f>
        <v>8210</v>
      </c>
      <c r="O39" s="134">
        <f>O14+O31</f>
        <v>3561745</v>
      </c>
      <c r="P39" s="134">
        <f t="shared" si="5"/>
        <v>64955926</v>
      </c>
      <c r="Q39" s="49"/>
    </row>
    <row r="40" spans="1:17" x14ac:dyDescent="0.35">
      <c r="A40" s="8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2" spans="1:17" ht="19.2" customHeight="1" x14ac:dyDescent="0.35"/>
    <row r="43" spans="1:17" s="99" customFormat="1" ht="25.2" x14ac:dyDescent="0.45">
      <c r="A43" s="97"/>
      <c r="B43" s="97"/>
      <c r="C43" s="98"/>
    </row>
    <row r="44" spans="1:17" x14ac:dyDescent="0.35">
      <c r="A44" s="83"/>
    </row>
    <row r="45" spans="1:17" x14ac:dyDescent="0.35">
      <c r="A45" s="83"/>
    </row>
    <row r="46" spans="1:17" x14ac:dyDescent="0.35">
      <c r="A46" s="83"/>
    </row>
    <row r="47" spans="1:17" x14ac:dyDescent="0.35">
      <c r="A47" s="83"/>
    </row>
    <row r="48" spans="1:17" x14ac:dyDescent="0.35">
      <c r="A48" s="83"/>
    </row>
    <row r="49" spans="1:1" x14ac:dyDescent="0.35">
      <c r="A49" s="83"/>
    </row>
    <row r="50" spans="1:1" x14ac:dyDescent="0.35">
      <c r="A50" s="83"/>
    </row>
    <row r="51" spans="1:1" x14ac:dyDescent="0.35">
      <c r="A51" s="83"/>
    </row>
    <row r="52" spans="1:1" x14ac:dyDescent="0.35">
      <c r="A52" s="83"/>
    </row>
    <row r="53" spans="1:1" x14ac:dyDescent="0.35">
      <c r="A53" s="83"/>
    </row>
    <row r="54" spans="1:1" x14ac:dyDescent="0.35">
      <c r="A54" s="83"/>
    </row>
    <row r="55" spans="1:1" x14ac:dyDescent="0.35">
      <c r="A55" s="83"/>
    </row>
    <row r="56" spans="1:1" x14ac:dyDescent="0.35">
      <c r="A56" s="83"/>
    </row>
    <row r="57" spans="1:1" x14ac:dyDescent="0.35">
      <c r="A57" s="83"/>
    </row>
    <row r="58" spans="1:1" x14ac:dyDescent="0.35">
      <c r="A58" s="83"/>
    </row>
    <row r="59" spans="1:1" x14ac:dyDescent="0.35">
      <c r="A59" s="83"/>
    </row>
    <row r="60" spans="1:1" x14ac:dyDescent="0.35">
      <c r="A60" s="83"/>
    </row>
    <row r="61" spans="1:1" x14ac:dyDescent="0.35">
      <c r="A61" s="83"/>
    </row>
    <row r="62" spans="1:1" x14ac:dyDescent="0.35">
      <c r="A62" s="83"/>
    </row>
    <row r="63" spans="1:1" x14ac:dyDescent="0.35">
      <c r="A63" s="83"/>
    </row>
    <row r="64" spans="1:1" x14ac:dyDescent="0.35">
      <c r="A64" s="83"/>
    </row>
    <row r="65" spans="1:1" x14ac:dyDescent="0.35">
      <c r="A65" s="83"/>
    </row>
    <row r="66" spans="1:1" x14ac:dyDescent="0.35">
      <c r="A66" s="83"/>
    </row>
    <row r="67" spans="1:1" x14ac:dyDescent="0.35">
      <c r="A67" s="83"/>
    </row>
    <row r="68" spans="1:1" x14ac:dyDescent="0.35">
      <c r="A68" s="83"/>
    </row>
    <row r="69" spans="1:1" x14ac:dyDescent="0.35">
      <c r="A69" s="83"/>
    </row>
    <row r="70" spans="1:1" x14ac:dyDescent="0.35">
      <c r="A70" s="83"/>
    </row>
    <row r="71" spans="1:1" x14ac:dyDescent="0.35">
      <c r="A71" s="83"/>
    </row>
    <row r="72" spans="1:1" x14ac:dyDescent="0.35">
      <c r="A72" s="83"/>
    </row>
    <row r="73" spans="1:1" x14ac:dyDescent="0.35">
      <c r="A73" s="83"/>
    </row>
    <row r="74" spans="1:1" x14ac:dyDescent="0.35">
      <c r="A74" s="83"/>
    </row>
    <row r="75" spans="1:1" x14ac:dyDescent="0.35">
      <c r="A75" s="83"/>
    </row>
    <row r="76" spans="1:1" x14ac:dyDescent="0.35">
      <c r="A76" s="83"/>
    </row>
    <row r="77" spans="1:1" x14ac:dyDescent="0.35">
      <c r="A77" s="83"/>
    </row>
    <row r="78" spans="1:1" x14ac:dyDescent="0.35">
      <c r="A78" s="83"/>
    </row>
    <row r="79" spans="1:1" x14ac:dyDescent="0.35">
      <c r="A79" s="83"/>
    </row>
    <row r="80" spans="1:1" x14ac:dyDescent="0.35">
      <c r="A80" s="83"/>
    </row>
    <row r="81" spans="1:1" x14ac:dyDescent="0.35">
      <c r="A81" s="83"/>
    </row>
    <row r="82" spans="1:1" x14ac:dyDescent="0.35">
      <c r="A82" s="83"/>
    </row>
    <row r="83" spans="1:1" x14ac:dyDescent="0.35">
      <c r="A83" s="83"/>
    </row>
    <row r="84" spans="1:1" x14ac:dyDescent="0.35">
      <c r="A84" s="83"/>
    </row>
    <row r="85" spans="1:1" x14ac:dyDescent="0.35">
      <c r="A85" s="83"/>
    </row>
    <row r="86" spans="1:1" x14ac:dyDescent="0.35">
      <c r="A86" s="83"/>
    </row>
    <row r="87" spans="1:1" x14ac:dyDescent="0.35">
      <c r="A87" s="83"/>
    </row>
    <row r="88" spans="1:1" x14ac:dyDescent="0.35">
      <c r="A88" s="83"/>
    </row>
    <row r="89" spans="1:1" x14ac:dyDescent="0.35">
      <c r="A89" s="83"/>
    </row>
    <row r="90" spans="1:1" x14ac:dyDescent="0.35">
      <c r="A90" s="83"/>
    </row>
    <row r="91" spans="1:1" x14ac:dyDescent="0.35">
      <c r="A91" s="83"/>
    </row>
    <row r="92" spans="1:1" x14ac:dyDescent="0.35">
      <c r="A92" s="83"/>
    </row>
    <row r="93" spans="1:1" x14ac:dyDescent="0.35">
      <c r="A93" s="83"/>
    </row>
    <row r="94" spans="1:1" x14ac:dyDescent="0.35">
      <c r="A94" s="83"/>
    </row>
    <row r="95" spans="1:1" x14ac:dyDescent="0.35">
      <c r="A95" s="83"/>
    </row>
    <row r="96" spans="1:1" x14ac:dyDescent="0.35">
      <c r="A96" s="83"/>
    </row>
    <row r="97" spans="1:1" x14ac:dyDescent="0.35">
      <c r="A97" s="83"/>
    </row>
    <row r="98" spans="1:1" x14ac:dyDescent="0.35">
      <c r="A98" s="83"/>
    </row>
    <row r="99" spans="1:1" x14ac:dyDescent="0.35">
      <c r="A99" s="83"/>
    </row>
    <row r="100" spans="1:1" x14ac:dyDescent="0.35">
      <c r="A100" s="83"/>
    </row>
    <row r="101" spans="1:1" x14ac:dyDescent="0.35">
      <c r="A101" s="83"/>
    </row>
    <row r="102" spans="1:1" x14ac:dyDescent="0.35">
      <c r="A102" s="83"/>
    </row>
    <row r="103" spans="1:1" x14ac:dyDescent="0.35">
      <c r="A103" s="83"/>
    </row>
    <row r="104" spans="1:1" x14ac:dyDescent="0.35">
      <c r="A104" s="83"/>
    </row>
    <row r="105" spans="1:1" x14ac:dyDescent="0.35">
      <c r="A105" s="83"/>
    </row>
    <row r="106" spans="1:1" x14ac:dyDescent="0.35">
      <c r="A106" s="83"/>
    </row>
    <row r="107" spans="1:1" x14ac:dyDescent="0.35">
      <c r="A107" s="83"/>
    </row>
    <row r="108" spans="1:1" x14ac:dyDescent="0.35">
      <c r="A108" s="83"/>
    </row>
    <row r="109" spans="1:1" x14ac:dyDescent="0.35">
      <c r="A109" s="83"/>
    </row>
    <row r="110" spans="1:1" x14ac:dyDescent="0.35">
      <c r="A110" s="83"/>
    </row>
    <row r="111" spans="1:1" x14ac:dyDescent="0.35">
      <c r="A111" s="83"/>
    </row>
    <row r="112" spans="1:1" x14ac:dyDescent="0.35">
      <c r="A112" s="83"/>
    </row>
    <row r="113" spans="1:1" x14ac:dyDescent="0.35">
      <c r="A113" s="83"/>
    </row>
    <row r="114" spans="1:1" x14ac:dyDescent="0.35">
      <c r="A114" s="83"/>
    </row>
    <row r="115" spans="1:1" x14ac:dyDescent="0.35">
      <c r="A115" s="83"/>
    </row>
    <row r="116" spans="1:1" x14ac:dyDescent="0.35">
      <c r="A116" s="83"/>
    </row>
    <row r="117" spans="1:1" x14ac:dyDescent="0.35">
      <c r="A117" s="83"/>
    </row>
    <row r="118" spans="1:1" x14ac:dyDescent="0.35">
      <c r="A118" s="83"/>
    </row>
    <row r="119" spans="1:1" x14ac:dyDescent="0.35">
      <c r="A119" s="83"/>
    </row>
    <row r="120" spans="1:1" x14ac:dyDescent="0.35">
      <c r="A120" s="83"/>
    </row>
    <row r="121" spans="1:1" x14ac:dyDescent="0.35">
      <c r="A121" s="83"/>
    </row>
    <row r="122" spans="1:1" x14ac:dyDescent="0.35">
      <c r="A122" s="83"/>
    </row>
    <row r="123" spans="1:1" x14ac:dyDescent="0.35">
      <c r="A123" s="83"/>
    </row>
    <row r="124" spans="1:1" x14ac:dyDescent="0.35">
      <c r="A124" s="83"/>
    </row>
    <row r="125" spans="1:1" x14ac:dyDescent="0.35">
      <c r="A125" s="83"/>
    </row>
    <row r="126" spans="1:1" x14ac:dyDescent="0.35">
      <c r="A126" s="83"/>
    </row>
    <row r="127" spans="1:1" x14ac:dyDescent="0.35">
      <c r="A127" s="83"/>
    </row>
    <row r="128" spans="1:1" x14ac:dyDescent="0.35">
      <c r="A128" s="83"/>
    </row>
    <row r="129" spans="1:1" x14ac:dyDescent="0.35">
      <c r="A129" s="83"/>
    </row>
    <row r="130" spans="1:1" x14ac:dyDescent="0.35">
      <c r="A130" s="83"/>
    </row>
    <row r="131" spans="1:1" x14ac:dyDescent="0.35">
      <c r="A131" s="83"/>
    </row>
    <row r="132" spans="1:1" x14ac:dyDescent="0.35">
      <c r="A132" s="83"/>
    </row>
    <row r="133" spans="1:1" x14ac:dyDescent="0.35">
      <c r="A133" s="83"/>
    </row>
    <row r="134" spans="1:1" x14ac:dyDescent="0.35">
      <c r="A134" s="83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view="pageBreakPreview" zoomScale="60" zoomScaleNormal="100" workbookViewId="0">
      <selection activeCell="D4" sqref="D4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64" t="s">
        <v>139</v>
      </c>
      <c r="E1" s="72"/>
      <c r="F1" s="72"/>
    </row>
    <row r="2" spans="1:10" ht="19.8" customHeight="1" x14ac:dyDescent="0.4">
      <c r="D2" s="165" t="s">
        <v>17</v>
      </c>
      <c r="E2" s="72"/>
      <c r="F2" s="72"/>
    </row>
    <row r="3" spans="1:10" ht="19.8" customHeight="1" x14ac:dyDescent="0.4">
      <c r="D3" s="166" t="s">
        <v>183</v>
      </c>
      <c r="E3" s="74"/>
      <c r="F3" s="74"/>
    </row>
    <row r="4" spans="1:10" ht="19.8" customHeight="1" x14ac:dyDescent="0.4">
      <c r="D4" s="164" t="s">
        <v>219</v>
      </c>
      <c r="E4" s="72"/>
      <c r="F4" s="72"/>
    </row>
    <row r="7" spans="1:10" ht="41.4" customHeight="1" x14ac:dyDescent="0.35">
      <c r="A7" s="200" t="s">
        <v>185</v>
      </c>
      <c r="B7" s="200"/>
      <c r="C7" s="200"/>
      <c r="D7" s="200"/>
      <c r="E7" s="154"/>
      <c r="F7" s="154"/>
      <c r="G7" s="154"/>
      <c r="H7" s="154"/>
      <c r="I7" s="154"/>
      <c r="J7" s="154"/>
    </row>
    <row r="8" spans="1:10" ht="18" x14ac:dyDescent="0.35">
      <c r="A8" s="163" t="s">
        <v>180</v>
      </c>
      <c r="B8" s="163"/>
      <c r="C8" s="153"/>
      <c r="D8" s="154"/>
      <c r="E8" s="154"/>
      <c r="F8" s="154"/>
      <c r="G8" s="154"/>
      <c r="H8" s="154"/>
      <c r="I8" s="154"/>
      <c r="J8" s="154"/>
    </row>
    <row r="9" spans="1:10" ht="18" x14ac:dyDescent="0.35">
      <c r="A9" s="179" t="s">
        <v>186</v>
      </c>
      <c r="B9" s="167"/>
      <c r="C9" s="148"/>
      <c r="D9" s="154"/>
      <c r="E9" s="154"/>
      <c r="F9" s="154"/>
      <c r="G9" s="154"/>
      <c r="H9" s="154"/>
      <c r="I9" s="154"/>
      <c r="J9" s="154"/>
    </row>
    <row r="10" spans="1:10" ht="33" customHeight="1" x14ac:dyDescent="0.35">
      <c r="A10" s="213" t="s">
        <v>187</v>
      </c>
      <c r="B10" s="213"/>
      <c r="C10" s="214"/>
      <c r="D10" s="214"/>
      <c r="E10" s="154"/>
      <c r="F10" s="154"/>
      <c r="G10" s="154"/>
      <c r="H10" s="154"/>
      <c r="I10" s="154"/>
      <c r="J10" s="154"/>
    </row>
    <row r="11" spans="1:10" ht="18" x14ac:dyDescent="0.35">
      <c r="A11" s="154"/>
      <c r="B11" s="154"/>
      <c r="C11" s="154"/>
      <c r="D11" s="155" t="s">
        <v>18</v>
      </c>
      <c r="E11" s="154"/>
      <c r="F11" s="154"/>
      <c r="G11" s="154"/>
      <c r="H11" s="154"/>
      <c r="I11" s="154"/>
      <c r="J11" s="154"/>
    </row>
    <row r="12" spans="1:10" ht="51" customHeight="1" x14ac:dyDescent="0.35">
      <c r="A12" s="168" t="s">
        <v>196</v>
      </c>
      <c r="B12" s="218" t="s">
        <v>188</v>
      </c>
      <c r="C12" s="219"/>
      <c r="D12" s="168" t="s">
        <v>115</v>
      </c>
      <c r="E12" s="154"/>
      <c r="F12" s="154"/>
      <c r="G12" s="154"/>
      <c r="H12" s="154"/>
      <c r="I12" s="154"/>
      <c r="J12" s="154"/>
    </row>
    <row r="13" spans="1:10" ht="28.2" customHeight="1" x14ac:dyDescent="0.35">
      <c r="A13" s="215" t="s">
        <v>189</v>
      </c>
      <c r="B13" s="216"/>
      <c r="C13" s="216"/>
      <c r="D13" s="217"/>
      <c r="E13" s="154"/>
      <c r="F13" s="154"/>
      <c r="G13" s="154"/>
      <c r="H13" s="154"/>
      <c r="I13" s="154"/>
      <c r="J13" s="154"/>
    </row>
    <row r="14" spans="1:10" ht="28.2" customHeight="1" x14ac:dyDescent="0.35">
      <c r="A14" s="156">
        <v>41040400</v>
      </c>
      <c r="B14" s="209" t="s">
        <v>98</v>
      </c>
      <c r="C14" s="210"/>
      <c r="D14" s="169">
        <f>34341999+243600</f>
        <v>34585599</v>
      </c>
      <c r="E14" s="154"/>
      <c r="F14" s="154"/>
      <c r="G14" s="154"/>
      <c r="H14" s="154"/>
      <c r="I14" s="154"/>
      <c r="J14" s="154"/>
    </row>
    <row r="15" spans="1:10" ht="28.2" customHeight="1" x14ac:dyDescent="0.35">
      <c r="A15" s="157" t="s">
        <v>197</v>
      </c>
      <c r="B15" s="211" t="s">
        <v>198</v>
      </c>
      <c r="C15" s="212"/>
      <c r="D15" s="170">
        <f>D14</f>
        <v>34585599</v>
      </c>
      <c r="E15" s="154"/>
      <c r="F15" s="154"/>
      <c r="G15" s="154"/>
      <c r="H15" s="154"/>
      <c r="I15" s="154"/>
      <c r="J15" s="154"/>
    </row>
    <row r="16" spans="1:10" ht="64.8" customHeight="1" x14ac:dyDescent="0.35">
      <c r="A16" s="156">
        <v>41053900</v>
      </c>
      <c r="B16" s="209" t="s">
        <v>200</v>
      </c>
      <c r="C16" s="210"/>
      <c r="D16" s="169">
        <v>429179</v>
      </c>
      <c r="E16" s="154"/>
      <c r="F16" s="154"/>
      <c r="G16" s="154"/>
      <c r="H16" s="154"/>
      <c r="I16" s="154"/>
      <c r="J16" s="154"/>
    </row>
    <row r="17" spans="1:10" ht="28.2" customHeight="1" x14ac:dyDescent="0.35">
      <c r="A17" s="157" t="s">
        <v>197</v>
      </c>
      <c r="B17" s="211" t="s">
        <v>198</v>
      </c>
      <c r="C17" s="212"/>
      <c r="D17" s="170">
        <v>429179</v>
      </c>
      <c r="E17" s="154"/>
      <c r="F17" s="154"/>
      <c r="G17" s="154"/>
      <c r="H17" s="154"/>
      <c r="I17" s="154"/>
      <c r="J17" s="154"/>
    </row>
    <row r="18" spans="1:10" ht="28.2" customHeight="1" x14ac:dyDescent="0.35">
      <c r="A18" s="215" t="s">
        <v>201</v>
      </c>
      <c r="B18" s="216"/>
      <c r="C18" s="216"/>
      <c r="D18" s="217"/>
      <c r="E18" s="154"/>
      <c r="F18" s="154"/>
      <c r="G18" s="154"/>
      <c r="H18" s="154"/>
      <c r="I18" s="154"/>
      <c r="J18" s="154"/>
    </row>
    <row r="19" spans="1:10" ht="67.2" customHeight="1" x14ac:dyDescent="0.35">
      <c r="A19" s="156">
        <v>41053900</v>
      </c>
      <c r="B19" s="209" t="s">
        <v>200</v>
      </c>
      <c r="C19" s="210"/>
      <c r="D19" s="169">
        <v>2116043</v>
      </c>
      <c r="E19" s="154"/>
      <c r="F19" s="154"/>
      <c r="G19" s="154"/>
      <c r="H19" s="154"/>
      <c r="I19" s="154"/>
      <c r="J19" s="154"/>
    </row>
    <row r="20" spans="1:10" ht="28.2" customHeight="1" x14ac:dyDescent="0.35">
      <c r="A20" s="157" t="s">
        <v>197</v>
      </c>
      <c r="B20" s="211" t="s">
        <v>198</v>
      </c>
      <c r="C20" s="212"/>
      <c r="D20" s="170">
        <v>2116043</v>
      </c>
      <c r="E20" s="154"/>
      <c r="F20" s="154"/>
      <c r="G20" s="154"/>
      <c r="H20" s="154"/>
      <c r="I20" s="154"/>
      <c r="J20" s="154"/>
    </row>
    <row r="21" spans="1:10" ht="28.2" customHeight="1" x14ac:dyDescent="0.35">
      <c r="A21" s="157"/>
      <c r="B21" s="211" t="s">
        <v>194</v>
      </c>
      <c r="C21" s="212"/>
      <c r="D21" s="169">
        <f>D22+D23</f>
        <v>37130821</v>
      </c>
      <c r="E21" s="154"/>
      <c r="F21" s="154"/>
      <c r="G21" s="154"/>
      <c r="H21" s="154"/>
      <c r="I21" s="154"/>
      <c r="J21" s="154"/>
    </row>
    <row r="22" spans="1:10" ht="28.2" customHeight="1" x14ac:dyDescent="0.35">
      <c r="A22" s="157"/>
      <c r="B22" s="209" t="s">
        <v>190</v>
      </c>
      <c r="C22" s="210"/>
      <c r="D22" s="169">
        <f>D14+D16</f>
        <v>35014778</v>
      </c>
      <c r="E22" s="154"/>
      <c r="F22" s="154"/>
      <c r="G22" s="154"/>
      <c r="H22" s="154"/>
      <c r="I22" s="154"/>
      <c r="J22" s="154"/>
    </row>
    <row r="23" spans="1:10" ht="28.2" customHeight="1" x14ac:dyDescent="0.35">
      <c r="A23" s="157"/>
      <c r="B23" s="209" t="s">
        <v>195</v>
      </c>
      <c r="C23" s="210"/>
      <c r="D23" s="169">
        <f>D19</f>
        <v>2116043</v>
      </c>
      <c r="E23" s="154"/>
      <c r="F23" s="154"/>
      <c r="G23" s="154"/>
      <c r="H23" s="154"/>
      <c r="I23" s="154"/>
      <c r="J23" s="154"/>
    </row>
    <row r="24" spans="1:10" ht="36.6" customHeight="1" x14ac:dyDescent="0.35">
      <c r="A24" s="208" t="s">
        <v>191</v>
      </c>
      <c r="B24" s="208"/>
      <c r="C24" s="208"/>
      <c r="D24" s="208"/>
      <c r="E24" s="154"/>
      <c r="F24" s="154"/>
      <c r="G24" s="154"/>
      <c r="H24" s="154"/>
      <c r="I24" s="154"/>
      <c r="J24" s="154"/>
    </row>
    <row r="25" spans="1:10" ht="17.399999999999999" customHeight="1" x14ac:dyDescent="0.35">
      <c r="A25" s="178"/>
      <c r="B25" s="171"/>
      <c r="C25" s="171"/>
      <c r="D25" s="180" t="s">
        <v>18</v>
      </c>
      <c r="E25" s="154"/>
      <c r="F25" s="154"/>
      <c r="G25" s="154"/>
      <c r="H25" s="154"/>
      <c r="I25" s="154"/>
      <c r="J25" s="154"/>
    </row>
    <row r="26" spans="1:10" ht="67.2" customHeight="1" x14ac:dyDescent="0.35">
      <c r="A26" s="168" t="s">
        <v>203</v>
      </c>
      <c r="B26" s="168" t="s">
        <v>150</v>
      </c>
      <c r="C26" s="168" t="s">
        <v>192</v>
      </c>
      <c r="D26" s="168" t="s">
        <v>115</v>
      </c>
      <c r="E26" s="154"/>
      <c r="F26" s="154"/>
      <c r="G26" s="154"/>
      <c r="H26" s="154"/>
      <c r="I26" s="154"/>
      <c r="J26" s="154"/>
    </row>
    <row r="27" spans="1:10" ht="18" customHeight="1" x14ac:dyDescent="0.35">
      <c r="A27" s="207" t="s">
        <v>193</v>
      </c>
      <c r="B27" s="207"/>
      <c r="C27" s="207"/>
      <c r="D27" s="207"/>
      <c r="E27" s="154"/>
      <c r="F27" s="154"/>
      <c r="G27" s="154"/>
      <c r="H27" s="154"/>
      <c r="I27" s="154"/>
      <c r="J27" s="154"/>
    </row>
    <row r="28" spans="1:10" ht="21" customHeight="1" x14ac:dyDescent="0.35">
      <c r="A28" s="162"/>
      <c r="B28" s="162"/>
      <c r="C28" s="159"/>
      <c r="D28" s="159"/>
      <c r="E28" s="154"/>
      <c r="F28" s="154"/>
      <c r="G28" s="154"/>
      <c r="H28" s="154"/>
      <c r="I28" s="154"/>
      <c r="J28" s="154"/>
    </row>
    <row r="29" spans="1:10" ht="18" customHeight="1" x14ac:dyDescent="0.35">
      <c r="A29" s="207" t="s">
        <v>202</v>
      </c>
      <c r="B29" s="207"/>
      <c r="C29" s="207"/>
      <c r="D29" s="207"/>
      <c r="E29" s="154"/>
      <c r="F29" s="154"/>
      <c r="G29" s="154"/>
      <c r="H29" s="154"/>
      <c r="I29" s="154"/>
      <c r="J29" s="154"/>
    </row>
    <row r="30" spans="1:10" ht="18" customHeight="1" x14ac:dyDescent="0.35">
      <c r="A30" s="156"/>
      <c r="B30" s="156"/>
      <c r="C30" s="156"/>
      <c r="D30" s="158"/>
      <c r="E30" s="154"/>
      <c r="F30" s="154"/>
      <c r="G30" s="154"/>
      <c r="H30" s="154"/>
      <c r="I30" s="154"/>
      <c r="J30" s="154"/>
    </row>
    <row r="31" spans="1:10" ht="28.2" customHeight="1" x14ac:dyDescent="0.35">
      <c r="A31" s="157"/>
      <c r="B31" s="157"/>
      <c r="C31" s="161" t="s">
        <v>194</v>
      </c>
      <c r="D31" s="169">
        <v>0</v>
      </c>
      <c r="E31" s="154"/>
      <c r="F31" s="154"/>
      <c r="G31" s="154"/>
      <c r="H31" s="154"/>
      <c r="I31" s="154"/>
      <c r="J31" s="154"/>
    </row>
    <row r="32" spans="1:10" ht="28.2" customHeight="1" x14ac:dyDescent="0.35">
      <c r="A32" s="157"/>
      <c r="B32" s="157"/>
      <c r="C32" s="160" t="s">
        <v>190</v>
      </c>
      <c r="D32" s="169">
        <v>0</v>
      </c>
      <c r="E32" s="154"/>
      <c r="F32" s="154"/>
      <c r="G32" s="154"/>
      <c r="H32" s="154"/>
      <c r="I32" s="154"/>
      <c r="J32" s="154"/>
    </row>
    <row r="33" spans="1:10" ht="28.2" customHeight="1" x14ac:dyDescent="0.35">
      <c r="A33" s="157"/>
      <c r="B33" s="157"/>
      <c r="C33" s="160" t="s">
        <v>195</v>
      </c>
      <c r="D33" s="169">
        <v>0</v>
      </c>
      <c r="E33" s="154"/>
      <c r="F33" s="154"/>
      <c r="G33" s="154"/>
      <c r="H33" s="154"/>
      <c r="I33" s="154"/>
      <c r="J33" s="154"/>
    </row>
  </sheetData>
  <mergeCells count="17">
    <mergeCell ref="B14:C14"/>
    <mergeCell ref="B15:C15"/>
    <mergeCell ref="B16:C16"/>
    <mergeCell ref="A7:D7"/>
    <mergeCell ref="A27:D27"/>
    <mergeCell ref="B17:C17"/>
    <mergeCell ref="A10:D10"/>
    <mergeCell ref="A13:D13"/>
    <mergeCell ref="A18:D18"/>
    <mergeCell ref="B12:C12"/>
    <mergeCell ref="A29:D29"/>
    <mergeCell ref="A24:D24"/>
    <mergeCell ref="B19:C19"/>
    <mergeCell ref="B20:C20"/>
    <mergeCell ref="B21:C21"/>
    <mergeCell ref="B22:C22"/>
    <mergeCell ref="B23:C23"/>
  </mergeCells>
  <pageMargins left="0.86614173228346458" right="0.47244094488188981" top="0.74803149606299213" bottom="0.74803149606299213" header="0.31496062992125984" footer="0.31496062992125984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view="pageBreakPreview" zoomScale="60" zoomScaleNormal="50" workbookViewId="0">
      <selection activeCell="E11" sqref="E11"/>
    </sheetView>
  </sheetViews>
  <sheetFormatPr defaultRowHeight="13.2" x14ac:dyDescent="0.25"/>
  <cols>
    <col min="1" max="1" width="14.77734375" style="109" customWidth="1"/>
    <col min="2" max="2" width="14.6640625" style="109" customWidth="1"/>
    <col min="3" max="3" width="17" style="109" customWidth="1"/>
    <col min="4" max="4" width="77.5546875" style="109" bestFit="1" customWidth="1"/>
    <col min="5" max="5" width="98.109375" style="109" customWidth="1"/>
    <col min="6" max="6" width="27.33203125" style="109" customWidth="1"/>
    <col min="7" max="7" width="24.44140625" style="109" customWidth="1"/>
    <col min="8" max="8" width="16" style="109" customWidth="1"/>
    <col min="9" max="9" width="24" style="109" customWidth="1"/>
    <col min="10" max="10" width="18.109375" style="109" customWidth="1"/>
    <col min="11" max="16384" width="8.88671875" style="109"/>
  </cols>
  <sheetData>
    <row r="1" spans="1:11" ht="22.8" x14ac:dyDescent="0.25">
      <c r="I1" s="205" t="s">
        <v>175</v>
      </c>
      <c r="J1" s="205"/>
      <c r="K1" s="113"/>
    </row>
    <row r="2" spans="1:11" ht="22.8" x14ac:dyDescent="0.25">
      <c r="I2" s="206" t="s">
        <v>17</v>
      </c>
      <c r="J2" s="206"/>
      <c r="K2" s="206"/>
    </row>
    <row r="3" spans="1:11" ht="22.8" x14ac:dyDescent="0.25">
      <c r="I3" s="205" t="s">
        <v>183</v>
      </c>
      <c r="J3" s="205"/>
      <c r="K3" s="205"/>
    </row>
    <row r="4" spans="1:11" ht="22.8" x14ac:dyDescent="0.25">
      <c r="I4" s="205" t="s">
        <v>219</v>
      </c>
      <c r="J4" s="205"/>
      <c r="K4" s="205"/>
    </row>
    <row r="7" spans="1:11" ht="60" customHeight="1" x14ac:dyDescent="0.35">
      <c r="A7" s="221" t="s">
        <v>173</v>
      </c>
      <c r="B7" s="221"/>
      <c r="C7" s="221"/>
      <c r="D7" s="221"/>
      <c r="E7" s="221"/>
      <c r="F7" s="221"/>
      <c r="G7" s="221"/>
      <c r="H7" s="221"/>
      <c r="I7" s="221"/>
      <c r="J7" s="221"/>
    </row>
    <row r="8" spans="1:11" ht="41.4" customHeight="1" x14ac:dyDescent="0.25">
      <c r="A8" s="200" t="s">
        <v>184</v>
      </c>
      <c r="B8" s="200"/>
      <c r="C8" s="200"/>
      <c r="D8" s="200"/>
      <c r="E8" s="200"/>
      <c r="F8" s="200"/>
      <c r="G8" s="200"/>
      <c r="H8" s="200"/>
      <c r="I8" s="200"/>
      <c r="J8" s="200"/>
    </row>
    <row r="9" spans="1:11" ht="34.799999999999997" customHeight="1" x14ac:dyDescent="0.35">
      <c r="A9" s="220" t="s">
        <v>180</v>
      </c>
      <c r="B9" s="220"/>
      <c r="C9" s="140"/>
      <c r="D9" s="140"/>
      <c r="E9" s="140"/>
      <c r="F9" s="141"/>
      <c r="G9" s="141"/>
      <c r="H9" s="141"/>
      <c r="I9" s="141"/>
      <c r="J9" s="141"/>
    </row>
    <row r="10" spans="1:11" ht="29.4" customHeight="1" x14ac:dyDescent="0.25">
      <c r="A10" s="149" t="s">
        <v>164</v>
      </c>
      <c r="B10" s="148"/>
      <c r="C10" s="140"/>
      <c r="D10" s="140"/>
      <c r="E10" s="140"/>
      <c r="F10" s="141"/>
      <c r="G10" s="141"/>
      <c r="H10" s="141"/>
      <c r="I10" s="141"/>
      <c r="J10" s="144" t="s">
        <v>18</v>
      </c>
    </row>
    <row r="11" spans="1:11" s="69" customFormat="1" ht="154.19999999999999" customHeight="1" x14ac:dyDescent="0.25">
      <c r="A11" s="147" t="s">
        <v>127</v>
      </c>
      <c r="B11" s="147" t="s">
        <v>165</v>
      </c>
      <c r="C11" s="147" t="s">
        <v>123</v>
      </c>
      <c r="D11" s="58" t="s">
        <v>166</v>
      </c>
      <c r="E11" s="147" t="s">
        <v>167</v>
      </c>
      <c r="F11" s="58" t="s">
        <v>168</v>
      </c>
      <c r="G11" s="58" t="s">
        <v>169</v>
      </c>
      <c r="H11" s="58" t="s">
        <v>170</v>
      </c>
      <c r="I11" s="58" t="s">
        <v>171</v>
      </c>
      <c r="J11" s="58" t="s">
        <v>172</v>
      </c>
    </row>
    <row r="12" spans="1:11" ht="16.2" customHeight="1" x14ac:dyDescent="0.25">
      <c r="A12" s="142">
        <v>1</v>
      </c>
      <c r="B12" s="142">
        <v>2</v>
      </c>
      <c r="C12" s="142">
        <v>3</v>
      </c>
      <c r="D12" s="143">
        <v>4</v>
      </c>
      <c r="E12" s="142">
        <v>5</v>
      </c>
      <c r="F12" s="143">
        <v>6</v>
      </c>
      <c r="G12" s="143">
        <v>7</v>
      </c>
      <c r="H12" s="143">
        <v>8</v>
      </c>
      <c r="I12" s="143">
        <v>9</v>
      </c>
      <c r="J12" s="143">
        <v>10</v>
      </c>
    </row>
    <row r="13" spans="1:11" ht="36" customHeight="1" x14ac:dyDescent="0.25">
      <c r="A13" s="21" t="s">
        <v>68</v>
      </c>
      <c r="B13" s="21"/>
      <c r="C13" s="21"/>
      <c r="D13" s="22" t="s">
        <v>32</v>
      </c>
      <c r="E13" s="146"/>
      <c r="F13" s="146"/>
      <c r="G13" s="146"/>
      <c r="H13" s="146"/>
      <c r="I13" s="177">
        <f>I14</f>
        <v>3117745</v>
      </c>
      <c r="J13" s="146"/>
    </row>
    <row r="14" spans="1:11" ht="36" customHeight="1" x14ac:dyDescent="0.25">
      <c r="A14" s="21" t="s">
        <v>69</v>
      </c>
      <c r="B14" s="84"/>
      <c r="C14" s="21"/>
      <c r="D14" s="22" t="s">
        <v>32</v>
      </c>
      <c r="E14" s="146"/>
      <c r="F14" s="146"/>
      <c r="G14" s="146"/>
      <c r="H14" s="146"/>
      <c r="I14" s="177">
        <f>I15</f>
        <v>3117745</v>
      </c>
      <c r="J14" s="146"/>
    </row>
    <row r="15" spans="1:11" ht="36" customHeight="1" x14ac:dyDescent="0.4">
      <c r="A15" s="87" t="s">
        <v>160</v>
      </c>
      <c r="B15" s="145" t="s">
        <v>161</v>
      </c>
      <c r="C15" s="87" t="s">
        <v>162</v>
      </c>
      <c r="D15" s="137" t="s">
        <v>163</v>
      </c>
      <c r="E15" s="175"/>
      <c r="F15" s="172"/>
      <c r="G15" s="173"/>
      <c r="H15" s="172"/>
      <c r="I15" s="173">
        <f>I16+I18+I20</f>
        <v>3117745</v>
      </c>
      <c r="J15" s="172"/>
    </row>
    <row r="16" spans="1:11" ht="85.8" customHeight="1" x14ac:dyDescent="0.4">
      <c r="A16" s="87"/>
      <c r="B16" s="145"/>
      <c r="C16" s="87"/>
      <c r="D16" s="152"/>
      <c r="E16" s="175" t="s">
        <v>212</v>
      </c>
      <c r="F16" s="172">
        <v>2021</v>
      </c>
      <c r="G16" s="173">
        <v>1372000</v>
      </c>
      <c r="H16" s="172">
        <v>0</v>
      </c>
      <c r="I16" s="173">
        <v>1372000</v>
      </c>
      <c r="J16" s="172">
        <v>100</v>
      </c>
    </row>
    <row r="17" spans="1:10" ht="25.8" customHeight="1" x14ac:dyDescent="0.4">
      <c r="A17" s="87"/>
      <c r="B17" s="145"/>
      <c r="C17" s="87"/>
      <c r="D17" s="152"/>
      <c r="E17" s="175" t="s">
        <v>204</v>
      </c>
      <c r="F17" s="172"/>
      <c r="G17" s="173"/>
      <c r="H17" s="172"/>
      <c r="I17" s="173">
        <v>39400</v>
      </c>
      <c r="J17" s="172"/>
    </row>
    <row r="18" spans="1:10" ht="81.599999999999994" customHeight="1" x14ac:dyDescent="0.4">
      <c r="A18" s="87"/>
      <c r="B18" s="145"/>
      <c r="C18" s="87"/>
      <c r="D18" s="22"/>
      <c r="E18" s="176" t="s">
        <v>211</v>
      </c>
      <c r="F18" s="172">
        <v>2021</v>
      </c>
      <c r="G18" s="173">
        <v>360043</v>
      </c>
      <c r="H18" s="172">
        <v>0</v>
      </c>
      <c r="I18" s="173">
        <v>360043</v>
      </c>
      <c r="J18" s="172">
        <v>100</v>
      </c>
    </row>
    <row r="19" spans="1:10" ht="25.8" customHeight="1" x14ac:dyDescent="0.4">
      <c r="A19" s="87"/>
      <c r="B19" s="145"/>
      <c r="C19" s="87"/>
      <c r="D19" s="22"/>
      <c r="E19" s="176" t="s">
        <v>204</v>
      </c>
      <c r="F19" s="172"/>
      <c r="G19" s="173"/>
      <c r="H19" s="172"/>
      <c r="I19" s="173">
        <v>35000</v>
      </c>
      <c r="J19" s="172"/>
    </row>
    <row r="20" spans="1:10" ht="86.4" customHeight="1" x14ac:dyDescent="0.4">
      <c r="A20" s="146"/>
      <c r="B20" s="146"/>
      <c r="C20" s="146"/>
      <c r="D20" s="70"/>
      <c r="E20" s="175" t="s">
        <v>213</v>
      </c>
      <c r="F20" s="172">
        <v>2021</v>
      </c>
      <c r="G20" s="173">
        <v>1385702</v>
      </c>
      <c r="H20" s="172">
        <v>0</v>
      </c>
      <c r="I20" s="173">
        <v>1385702</v>
      </c>
      <c r="J20" s="172">
        <v>100</v>
      </c>
    </row>
    <row r="21" spans="1:10" ht="26.4" customHeight="1" x14ac:dyDescent="0.4">
      <c r="A21" s="146"/>
      <c r="B21" s="146"/>
      <c r="C21" s="146"/>
      <c r="D21" s="70"/>
      <c r="E21" s="175" t="s">
        <v>204</v>
      </c>
      <c r="F21" s="172"/>
      <c r="G21" s="173"/>
      <c r="H21" s="172"/>
      <c r="I21" s="173">
        <v>35000</v>
      </c>
      <c r="J21" s="172"/>
    </row>
    <row r="22" spans="1:10" ht="24.6" customHeight="1" x14ac:dyDescent="0.4">
      <c r="A22" s="146"/>
      <c r="B22" s="146"/>
      <c r="C22" s="146"/>
      <c r="D22" s="174" t="s">
        <v>174</v>
      </c>
      <c r="E22" s="146"/>
      <c r="F22" s="146"/>
      <c r="G22" s="146"/>
      <c r="H22" s="146"/>
      <c r="I22" s="177">
        <f>I13</f>
        <v>3117745</v>
      </c>
      <c r="J22" s="146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view="pageBreakPreview" zoomScale="64" zoomScaleNormal="75" zoomScaleSheetLayoutView="64" workbookViewId="0">
      <selection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6" t="s">
        <v>147</v>
      </c>
      <c r="I1" s="76"/>
      <c r="J1" s="77"/>
      <c r="K1" s="77"/>
    </row>
    <row r="2" spans="1:11" s="29" customFormat="1" ht="26.1" customHeight="1" x14ac:dyDescent="0.35">
      <c r="H2" s="224" t="s">
        <v>17</v>
      </c>
      <c r="I2" s="224"/>
      <c r="J2" s="224"/>
      <c r="K2" s="224"/>
    </row>
    <row r="3" spans="1:11" s="29" customFormat="1" ht="26.1" customHeight="1" x14ac:dyDescent="0.4">
      <c r="H3" s="76" t="s">
        <v>183</v>
      </c>
      <c r="I3" s="76"/>
      <c r="J3" s="76"/>
      <c r="K3" s="77"/>
    </row>
    <row r="4" spans="1:11" s="29" customFormat="1" ht="26.1" customHeight="1" x14ac:dyDescent="0.4">
      <c r="H4" s="78" t="s">
        <v>220</v>
      </c>
      <c r="I4" s="78"/>
      <c r="J4" s="78"/>
      <c r="K4" s="77"/>
    </row>
    <row r="5" spans="1:11" x14ac:dyDescent="0.35">
      <c r="H5" s="36"/>
      <c r="I5" s="36"/>
      <c r="J5" s="36"/>
    </row>
    <row r="6" spans="1:11" s="71" customFormat="1" ht="30.6" customHeight="1" x14ac:dyDescent="0.35">
      <c r="A6" s="188" t="s">
        <v>41</v>
      </c>
      <c r="B6" s="223"/>
      <c r="C6" s="223"/>
      <c r="D6" s="223"/>
      <c r="E6" s="223"/>
      <c r="F6" s="223"/>
      <c r="G6" s="223"/>
      <c r="H6" s="223"/>
      <c r="I6" s="223"/>
      <c r="J6" s="223"/>
    </row>
    <row r="7" spans="1:11" s="71" customFormat="1" ht="27" customHeight="1" x14ac:dyDescent="0.35">
      <c r="A7" s="222" t="s">
        <v>214</v>
      </c>
      <c r="B7" s="222"/>
      <c r="C7" s="222"/>
      <c r="D7" s="222"/>
      <c r="E7" s="222"/>
      <c r="F7" s="222"/>
      <c r="G7" s="222"/>
      <c r="H7" s="222"/>
      <c r="I7" s="222"/>
      <c r="J7" s="222"/>
    </row>
    <row r="8" spans="1:11" s="71" customFormat="1" ht="49.8" customHeight="1" x14ac:dyDescent="0.4">
      <c r="A8" s="231" t="s">
        <v>180</v>
      </c>
      <c r="B8" s="231"/>
      <c r="C8" s="126"/>
      <c r="D8" s="126"/>
      <c r="E8" s="126"/>
      <c r="F8" s="126"/>
      <c r="G8" s="126"/>
      <c r="H8" s="126"/>
      <c r="I8" s="126"/>
      <c r="J8" s="126"/>
    </row>
    <row r="9" spans="1:11" s="59" customFormat="1" ht="22.8" customHeight="1" x14ac:dyDescent="0.35">
      <c r="A9" s="132" t="s">
        <v>148</v>
      </c>
      <c r="B9" s="132"/>
      <c r="C9" s="60"/>
      <c r="D9" s="60"/>
      <c r="E9" s="61"/>
      <c r="F9" s="61"/>
      <c r="G9" s="61"/>
      <c r="H9" s="57"/>
      <c r="I9" s="57"/>
      <c r="J9" s="62" t="s">
        <v>18</v>
      </c>
    </row>
    <row r="10" spans="1:11" s="69" customFormat="1" ht="118.2" customHeight="1" x14ac:dyDescent="0.25">
      <c r="A10" s="201" t="s">
        <v>127</v>
      </c>
      <c r="B10" s="201" t="s">
        <v>150</v>
      </c>
      <c r="C10" s="201" t="s">
        <v>123</v>
      </c>
      <c r="D10" s="201" t="s">
        <v>151</v>
      </c>
      <c r="E10" s="225" t="s">
        <v>128</v>
      </c>
      <c r="F10" s="225" t="s">
        <v>152</v>
      </c>
      <c r="G10" s="227" t="s">
        <v>115</v>
      </c>
      <c r="H10" s="225" t="s">
        <v>2</v>
      </c>
      <c r="I10" s="229" t="s">
        <v>3</v>
      </c>
      <c r="J10" s="230"/>
    </row>
    <row r="11" spans="1:11" s="69" customFormat="1" ht="118.2" customHeight="1" x14ac:dyDescent="0.25">
      <c r="A11" s="204"/>
      <c r="B11" s="204"/>
      <c r="C11" s="204"/>
      <c r="D11" s="204"/>
      <c r="E11" s="226"/>
      <c r="F11" s="226"/>
      <c r="G11" s="228"/>
      <c r="H11" s="226"/>
      <c r="I11" s="58" t="s">
        <v>116</v>
      </c>
      <c r="J11" s="58" t="s">
        <v>117</v>
      </c>
    </row>
    <row r="12" spans="1:11" s="92" customFormat="1" ht="18.600000000000001" customHeight="1" x14ac:dyDescent="0.2">
      <c r="A12" s="93">
        <v>1</v>
      </c>
      <c r="B12" s="93">
        <v>2</v>
      </c>
      <c r="C12" s="93">
        <v>3</v>
      </c>
      <c r="D12" s="94">
        <v>4</v>
      </c>
      <c r="E12" s="95">
        <v>5</v>
      </c>
      <c r="F12" s="95">
        <v>6</v>
      </c>
      <c r="G12" s="93">
        <v>7</v>
      </c>
      <c r="H12" s="95">
        <v>8</v>
      </c>
      <c r="I12" s="95">
        <v>9</v>
      </c>
      <c r="J12" s="95">
        <v>10</v>
      </c>
    </row>
    <row r="13" spans="1:11" s="69" customFormat="1" ht="64.95" customHeight="1" x14ac:dyDescent="0.25">
      <c r="A13" s="100"/>
      <c r="B13" s="100"/>
      <c r="C13" s="100"/>
      <c r="D13" s="100"/>
      <c r="E13" s="65" t="s">
        <v>140</v>
      </c>
      <c r="F13" s="65" t="s">
        <v>205</v>
      </c>
      <c r="G13" s="135">
        <f>H13+I13</f>
        <v>1023207</v>
      </c>
      <c r="H13" s="136">
        <f>H14+H18</f>
        <v>1023207</v>
      </c>
      <c r="I13" s="136">
        <f t="shared" ref="I13:J13" si="0">I14+I18</f>
        <v>0</v>
      </c>
      <c r="J13" s="136">
        <f t="shared" si="0"/>
        <v>0</v>
      </c>
    </row>
    <row r="14" spans="1:11" s="69" customFormat="1" ht="34.200000000000003" customHeight="1" x14ac:dyDescent="0.25">
      <c r="A14" s="21" t="s">
        <v>68</v>
      </c>
      <c r="B14" s="21"/>
      <c r="C14" s="21"/>
      <c r="D14" s="22" t="s">
        <v>32</v>
      </c>
      <c r="E14" s="63"/>
      <c r="F14" s="63"/>
      <c r="G14" s="135">
        <f>H14+I14</f>
        <v>267600</v>
      </c>
      <c r="H14" s="136">
        <f>H15</f>
        <v>267600</v>
      </c>
      <c r="I14" s="136">
        <f t="shared" ref="I14:I41" si="1">J14</f>
        <v>0</v>
      </c>
      <c r="J14" s="80">
        <v>0</v>
      </c>
    </row>
    <row r="15" spans="1:11" ht="34.200000000000003" customHeight="1" x14ac:dyDescent="0.35">
      <c r="A15" s="21" t="s">
        <v>69</v>
      </c>
      <c r="B15" s="84"/>
      <c r="C15" s="21"/>
      <c r="D15" s="22" t="s">
        <v>32</v>
      </c>
      <c r="E15" s="48"/>
      <c r="F15" s="48"/>
      <c r="G15" s="135">
        <f t="shared" ref="G15:G42" si="2">H15+I15</f>
        <v>267600</v>
      </c>
      <c r="H15" s="136">
        <f>H16+H17</f>
        <v>267600</v>
      </c>
      <c r="I15" s="136">
        <f t="shared" si="1"/>
        <v>0</v>
      </c>
      <c r="J15" s="80">
        <v>0</v>
      </c>
    </row>
    <row r="16" spans="1:11" ht="34.200000000000003" hidden="1" customHeight="1" x14ac:dyDescent="0.35">
      <c r="A16" s="87" t="s">
        <v>100</v>
      </c>
      <c r="B16" s="87" t="s">
        <v>101</v>
      </c>
      <c r="C16" s="87" t="s">
        <v>51</v>
      </c>
      <c r="D16" s="22" t="s">
        <v>52</v>
      </c>
      <c r="E16" s="48"/>
      <c r="F16" s="48"/>
      <c r="G16" s="135">
        <f t="shared" si="2"/>
        <v>0</v>
      </c>
      <c r="H16" s="136"/>
      <c r="I16" s="136">
        <f t="shared" si="1"/>
        <v>0</v>
      </c>
      <c r="J16" s="80">
        <v>0</v>
      </c>
    </row>
    <row r="17" spans="1:10" ht="45.6" customHeight="1" x14ac:dyDescent="0.35">
      <c r="A17" s="87" t="s">
        <v>102</v>
      </c>
      <c r="B17" s="63">
        <v>3242</v>
      </c>
      <c r="C17" s="63">
        <v>1090</v>
      </c>
      <c r="D17" s="51" t="s">
        <v>103</v>
      </c>
      <c r="E17" s="48"/>
      <c r="F17" s="48"/>
      <c r="G17" s="135">
        <f t="shared" si="2"/>
        <v>267600</v>
      </c>
      <c r="H17" s="136">
        <f>24000+243600</f>
        <v>267600</v>
      </c>
      <c r="I17" s="136">
        <f t="shared" si="1"/>
        <v>0</v>
      </c>
      <c r="J17" s="80">
        <v>0</v>
      </c>
    </row>
    <row r="18" spans="1:10" s="91" customFormat="1" ht="45.6" customHeight="1" x14ac:dyDescent="0.25">
      <c r="A18" s="21" t="s">
        <v>90</v>
      </c>
      <c r="B18" s="21"/>
      <c r="C18" s="21"/>
      <c r="D18" s="103" t="s">
        <v>33</v>
      </c>
      <c r="E18" s="70"/>
      <c r="F18" s="70"/>
      <c r="G18" s="135">
        <f t="shared" si="2"/>
        <v>755607</v>
      </c>
      <c r="H18" s="80">
        <f>H19</f>
        <v>755607</v>
      </c>
      <c r="I18" s="80">
        <f t="shared" ref="I18:J19" si="3">I19</f>
        <v>0</v>
      </c>
      <c r="J18" s="80">
        <f t="shared" si="3"/>
        <v>0</v>
      </c>
    </row>
    <row r="19" spans="1:10" s="91" customFormat="1" ht="45.6" customHeight="1" x14ac:dyDescent="0.25">
      <c r="A19" s="21" t="s">
        <v>91</v>
      </c>
      <c r="B19" s="21"/>
      <c r="C19" s="21"/>
      <c r="D19" s="103" t="s">
        <v>33</v>
      </c>
      <c r="E19" s="63"/>
      <c r="F19" s="63"/>
      <c r="G19" s="135">
        <f t="shared" si="2"/>
        <v>755607</v>
      </c>
      <c r="H19" s="80">
        <f>H20</f>
        <v>755607</v>
      </c>
      <c r="I19" s="80">
        <f t="shared" si="3"/>
        <v>0</v>
      </c>
      <c r="J19" s="80">
        <f t="shared" si="3"/>
        <v>0</v>
      </c>
    </row>
    <row r="20" spans="1:10" ht="45.6" customHeight="1" x14ac:dyDescent="0.35">
      <c r="A20" s="87" t="s">
        <v>107</v>
      </c>
      <c r="B20" s="63">
        <v>3242</v>
      </c>
      <c r="C20" s="63">
        <v>1090</v>
      </c>
      <c r="D20" s="51" t="s">
        <v>103</v>
      </c>
      <c r="E20" s="48"/>
      <c r="F20" s="48"/>
      <c r="G20" s="135">
        <f t="shared" si="2"/>
        <v>755607</v>
      </c>
      <c r="H20" s="136">
        <v>755607</v>
      </c>
      <c r="I20" s="136">
        <f t="shared" si="1"/>
        <v>0</v>
      </c>
      <c r="J20" s="80">
        <v>0</v>
      </c>
    </row>
    <row r="21" spans="1:10" ht="64.95" customHeight="1" x14ac:dyDescent="0.35">
      <c r="A21" s="21" t="s">
        <v>68</v>
      </c>
      <c r="B21" s="21"/>
      <c r="C21" s="21"/>
      <c r="D21" s="22" t="s">
        <v>32</v>
      </c>
      <c r="E21" s="65" t="s">
        <v>141</v>
      </c>
      <c r="F21" s="65" t="s">
        <v>206</v>
      </c>
      <c r="G21" s="135">
        <f t="shared" si="2"/>
        <v>94245</v>
      </c>
      <c r="H21" s="80">
        <f>H22</f>
        <v>94245</v>
      </c>
      <c r="I21" s="136">
        <f t="shared" si="1"/>
        <v>0</v>
      </c>
      <c r="J21" s="80">
        <v>0</v>
      </c>
    </row>
    <row r="22" spans="1:10" ht="34.200000000000003" customHeight="1" x14ac:dyDescent="0.35">
      <c r="A22" s="21" t="s">
        <v>69</v>
      </c>
      <c r="B22" s="84"/>
      <c r="C22" s="21"/>
      <c r="D22" s="22" t="s">
        <v>32</v>
      </c>
      <c r="E22" s="65"/>
      <c r="F22" s="65"/>
      <c r="G22" s="135">
        <f t="shared" si="2"/>
        <v>94245</v>
      </c>
      <c r="H22" s="80">
        <f>H23+H24</f>
        <v>94245</v>
      </c>
      <c r="I22" s="136">
        <f t="shared" si="1"/>
        <v>0</v>
      </c>
      <c r="J22" s="80">
        <v>0</v>
      </c>
    </row>
    <row r="23" spans="1:10" ht="45" customHeight="1" x14ac:dyDescent="0.35">
      <c r="A23" s="21" t="s">
        <v>72</v>
      </c>
      <c r="B23" s="85" t="s">
        <v>57</v>
      </c>
      <c r="C23" s="21" t="s">
        <v>37</v>
      </c>
      <c r="D23" s="89" t="s">
        <v>56</v>
      </c>
      <c r="E23" s="65"/>
      <c r="F23" s="65"/>
      <c r="G23" s="135">
        <f t="shared" si="2"/>
        <v>55745</v>
      </c>
      <c r="H23" s="136">
        <v>55745</v>
      </c>
      <c r="I23" s="136">
        <f t="shared" si="1"/>
        <v>0</v>
      </c>
      <c r="J23" s="80">
        <v>0</v>
      </c>
    </row>
    <row r="24" spans="1:10" ht="83.4" customHeight="1" x14ac:dyDescent="0.35">
      <c r="A24" s="21" t="s">
        <v>124</v>
      </c>
      <c r="B24" s="64">
        <v>3140</v>
      </c>
      <c r="C24" s="64">
        <v>1040</v>
      </c>
      <c r="D24" s="22" t="s">
        <v>125</v>
      </c>
      <c r="E24" s="48"/>
      <c r="F24" s="48"/>
      <c r="G24" s="135">
        <f>H24+I24</f>
        <v>38500</v>
      </c>
      <c r="H24" s="136">
        <v>38500</v>
      </c>
      <c r="I24" s="136">
        <f>J24</f>
        <v>0</v>
      </c>
      <c r="J24" s="80">
        <v>0</v>
      </c>
    </row>
    <row r="25" spans="1:10" ht="64.95" customHeight="1" x14ac:dyDescent="0.35">
      <c r="A25" s="21" t="s">
        <v>68</v>
      </c>
      <c r="B25" s="21"/>
      <c r="C25" s="21"/>
      <c r="D25" s="22" t="s">
        <v>32</v>
      </c>
      <c r="E25" s="63" t="s">
        <v>142</v>
      </c>
      <c r="F25" s="63" t="s">
        <v>207</v>
      </c>
      <c r="G25" s="135">
        <f t="shared" si="2"/>
        <v>126400</v>
      </c>
      <c r="H25" s="136">
        <f>H26</f>
        <v>126400</v>
      </c>
      <c r="I25" s="136">
        <f t="shared" ref="I25:J25" si="4">I26</f>
        <v>0</v>
      </c>
      <c r="J25" s="136">
        <f t="shared" si="4"/>
        <v>0</v>
      </c>
    </row>
    <row r="26" spans="1:10" ht="34.200000000000003" customHeight="1" x14ac:dyDescent="0.35">
      <c r="A26" s="21" t="s">
        <v>69</v>
      </c>
      <c r="B26" s="84"/>
      <c r="C26" s="21"/>
      <c r="D26" s="22" t="s">
        <v>32</v>
      </c>
      <c r="E26" s="63"/>
      <c r="F26" s="63"/>
      <c r="G26" s="135">
        <f t="shared" si="2"/>
        <v>126400</v>
      </c>
      <c r="H26" s="136">
        <f>H27+H28+H29+H30</f>
        <v>126400</v>
      </c>
      <c r="I26" s="136">
        <f t="shared" si="1"/>
        <v>0</v>
      </c>
      <c r="J26" s="80">
        <v>0</v>
      </c>
    </row>
    <row r="27" spans="1:10" ht="40.200000000000003" customHeight="1" x14ac:dyDescent="0.35">
      <c r="A27" s="21" t="s">
        <v>72</v>
      </c>
      <c r="B27" s="85" t="s">
        <v>57</v>
      </c>
      <c r="C27" s="21" t="s">
        <v>37</v>
      </c>
      <c r="D27" s="89" t="s">
        <v>56</v>
      </c>
      <c r="E27" s="65"/>
      <c r="F27" s="65"/>
      <c r="G27" s="135">
        <f t="shared" ref="G27" si="5">H27+I27</f>
        <v>51600</v>
      </c>
      <c r="H27" s="136">
        <v>51600</v>
      </c>
      <c r="I27" s="136">
        <f t="shared" ref="I27" si="6">J27</f>
        <v>0</v>
      </c>
      <c r="J27" s="80">
        <v>0</v>
      </c>
    </row>
    <row r="28" spans="1:10" ht="45" customHeight="1" x14ac:dyDescent="0.35">
      <c r="A28" s="21" t="s">
        <v>75</v>
      </c>
      <c r="B28" s="21" t="s">
        <v>77</v>
      </c>
      <c r="C28" s="21" t="s">
        <v>37</v>
      </c>
      <c r="D28" s="89" t="s">
        <v>59</v>
      </c>
      <c r="E28" s="48"/>
      <c r="F28" s="48"/>
      <c r="G28" s="135">
        <f t="shared" si="2"/>
        <v>12000</v>
      </c>
      <c r="H28" s="136">
        <v>12000</v>
      </c>
      <c r="I28" s="136">
        <v>0</v>
      </c>
      <c r="J28" s="80">
        <v>0</v>
      </c>
    </row>
    <row r="29" spans="1:10" ht="34.200000000000003" customHeight="1" x14ac:dyDescent="0.35">
      <c r="A29" s="21" t="s">
        <v>76</v>
      </c>
      <c r="B29" s="21" t="s">
        <v>78</v>
      </c>
      <c r="C29" s="21" t="s">
        <v>37</v>
      </c>
      <c r="D29" s="89" t="s">
        <v>60</v>
      </c>
      <c r="E29" s="48"/>
      <c r="F29" s="48"/>
      <c r="G29" s="135">
        <f t="shared" si="2"/>
        <v>33000</v>
      </c>
      <c r="H29" s="136">
        <v>33000</v>
      </c>
      <c r="I29" s="136">
        <f t="shared" si="1"/>
        <v>0</v>
      </c>
      <c r="J29" s="80">
        <v>0</v>
      </c>
    </row>
    <row r="30" spans="1:10" ht="45" customHeight="1" x14ac:dyDescent="0.35">
      <c r="A30" s="21" t="s">
        <v>137</v>
      </c>
      <c r="B30" s="64">
        <v>3131</v>
      </c>
      <c r="C30" s="64">
        <v>1040</v>
      </c>
      <c r="D30" s="96" t="s">
        <v>138</v>
      </c>
      <c r="E30" s="63"/>
      <c r="F30" s="63"/>
      <c r="G30" s="135">
        <f t="shared" si="2"/>
        <v>29800</v>
      </c>
      <c r="H30" s="136">
        <v>29800</v>
      </c>
      <c r="I30" s="136">
        <f t="shared" si="1"/>
        <v>0</v>
      </c>
      <c r="J30" s="80">
        <v>0</v>
      </c>
    </row>
    <row r="31" spans="1:10" ht="64.95" customHeight="1" x14ac:dyDescent="0.35">
      <c r="A31" s="21" t="s">
        <v>68</v>
      </c>
      <c r="B31" s="21"/>
      <c r="C31" s="21"/>
      <c r="D31" s="22" t="s">
        <v>32</v>
      </c>
      <c r="E31" s="63" t="s">
        <v>143</v>
      </c>
      <c r="F31" s="63" t="s">
        <v>208</v>
      </c>
      <c r="G31" s="135">
        <f t="shared" si="2"/>
        <v>338600</v>
      </c>
      <c r="H31" s="136">
        <f>H32</f>
        <v>338600</v>
      </c>
      <c r="I31" s="136">
        <f t="shared" ref="I31:J32" si="7">I32</f>
        <v>0</v>
      </c>
      <c r="J31" s="136">
        <f t="shared" si="7"/>
        <v>0</v>
      </c>
    </row>
    <row r="32" spans="1:10" ht="34.200000000000003" customHeight="1" x14ac:dyDescent="0.35">
      <c r="A32" s="21" t="s">
        <v>69</v>
      </c>
      <c r="B32" s="84"/>
      <c r="C32" s="21"/>
      <c r="D32" s="22" t="s">
        <v>32</v>
      </c>
      <c r="E32" s="63"/>
      <c r="F32" s="63" t="s">
        <v>27</v>
      </c>
      <c r="G32" s="135">
        <f t="shared" si="2"/>
        <v>338600</v>
      </c>
      <c r="H32" s="136">
        <f>H33</f>
        <v>338600</v>
      </c>
      <c r="I32" s="136">
        <f t="shared" si="7"/>
        <v>0</v>
      </c>
      <c r="J32" s="136">
        <f t="shared" si="7"/>
        <v>0</v>
      </c>
    </row>
    <row r="33" spans="1:10" ht="34.200000000000003" customHeight="1" x14ac:dyDescent="0.35">
      <c r="A33" s="87" t="s">
        <v>104</v>
      </c>
      <c r="B33" s="63">
        <v>4082</v>
      </c>
      <c r="C33" s="87" t="s">
        <v>50</v>
      </c>
      <c r="D33" s="51" t="s">
        <v>105</v>
      </c>
      <c r="E33" s="63"/>
      <c r="F33" s="63"/>
      <c r="G33" s="135">
        <f t="shared" si="2"/>
        <v>338600</v>
      </c>
      <c r="H33" s="136">
        <v>338600</v>
      </c>
      <c r="I33" s="136">
        <v>0</v>
      </c>
      <c r="J33" s="80">
        <v>0</v>
      </c>
    </row>
    <row r="34" spans="1:10" ht="64.95" customHeight="1" x14ac:dyDescent="0.35">
      <c r="A34" s="21" t="s">
        <v>68</v>
      </c>
      <c r="B34" s="21"/>
      <c r="C34" s="21"/>
      <c r="D34" s="22" t="s">
        <v>32</v>
      </c>
      <c r="E34" s="63" t="s">
        <v>144</v>
      </c>
      <c r="F34" s="63" t="s">
        <v>209</v>
      </c>
      <c r="G34" s="135">
        <f t="shared" si="2"/>
        <v>57800</v>
      </c>
      <c r="H34" s="136">
        <f>H35</f>
        <v>57800</v>
      </c>
      <c r="I34" s="136">
        <f t="shared" ref="I34:J35" si="8">I35</f>
        <v>0</v>
      </c>
      <c r="J34" s="136">
        <f t="shared" si="8"/>
        <v>0</v>
      </c>
    </row>
    <row r="35" spans="1:10" ht="34.200000000000003" customHeight="1" x14ac:dyDescent="0.35">
      <c r="A35" s="21" t="s">
        <v>69</v>
      </c>
      <c r="B35" s="84"/>
      <c r="C35" s="21"/>
      <c r="D35" s="22" t="s">
        <v>32</v>
      </c>
      <c r="E35" s="63"/>
      <c r="F35" s="63"/>
      <c r="G35" s="135">
        <f t="shared" si="2"/>
        <v>57800</v>
      </c>
      <c r="H35" s="136">
        <f>H36</f>
        <v>57800</v>
      </c>
      <c r="I35" s="136">
        <f t="shared" si="8"/>
        <v>0</v>
      </c>
      <c r="J35" s="136">
        <f t="shared" si="8"/>
        <v>0</v>
      </c>
    </row>
    <row r="36" spans="1:10" ht="64.95" customHeight="1" x14ac:dyDescent="0.35">
      <c r="A36" s="21" t="s">
        <v>80</v>
      </c>
      <c r="B36" s="84" t="s">
        <v>81</v>
      </c>
      <c r="C36" s="21" t="s">
        <v>38</v>
      </c>
      <c r="D36" s="89" t="s">
        <v>82</v>
      </c>
      <c r="E36" s="101"/>
      <c r="F36" s="118"/>
      <c r="G36" s="135">
        <f t="shared" si="2"/>
        <v>57800</v>
      </c>
      <c r="H36" s="136">
        <v>57800</v>
      </c>
      <c r="I36" s="136">
        <f t="shared" si="1"/>
        <v>0</v>
      </c>
      <c r="J36" s="80">
        <v>0</v>
      </c>
    </row>
    <row r="37" spans="1:10" ht="85.95" customHeight="1" x14ac:dyDescent="0.35">
      <c r="A37" s="21" t="s">
        <v>68</v>
      </c>
      <c r="B37" s="21"/>
      <c r="C37" s="21"/>
      <c r="D37" s="22" t="s">
        <v>32</v>
      </c>
      <c r="E37" s="66" t="s">
        <v>145</v>
      </c>
      <c r="F37" s="66" t="s">
        <v>210</v>
      </c>
      <c r="G37" s="135">
        <f t="shared" si="2"/>
        <v>10230424</v>
      </c>
      <c r="H37" s="136">
        <f>H38</f>
        <v>6728679</v>
      </c>
      <c r="I37" s="136">
        <f t="shared" ref="I37:J37" si="9">I38</f>
        <v>3501745</v>
      </c>
      <c r="J37" s="136">
        <f t="shared" si="9"/>
        <v>3501745</v>
      </c>
    </row>
    <row r="38" spans="1:10" ht="34.200000000000003" customHeight="1" x14ac:dyDescent="0.35">
      <c r="A38" s="21" t="s">
        <v>69</v>
      </c>
      <c r="B38" s="84"/>
      <c r="C38" s="21"/>
      <c r="D38" s="22" t="s">
        <v>32</v>
      </c>
      <c r="E38" s="66"/>
      <c r="F38" s="66"/>
      <c r="G38" s="135">
        <f t="shared" si="2"/>
        <v>10230424</v>
      </c>
      <c r="H38" s="136">
        <f>H39+H40+H41</f>
        <v>6728679</v>
      </c>
      <c r="I38" s="136">
        <f t="shared" ref="I38:J38" si="10">I39+I40+I41</f>
        <v>3501745</v>
      </c>
      <c r="J38" s="136">
        <f t="shared" si="10"/>
        <v>3501745</v>
      </c>
    </row>
    <row r="39" spans="1:10" ht="34.200000000000003" customHeight="1" x14ac:dyDescent="0.35">
      <c r="A39" s="21" t="s">
        <v>83</v>
      </c>
      <c r="B39" s="84" t="s">
        <v>84</v>
      </c>
      <c r="C39" s="21" t="s">
        <v>61</v>
      </c>
      <c r="D39" s="50" t="s">
        <v>85</v>
      </c>
      <c r="E39" s="66"/>
      <c r="F39" s="66"/>
      <c r="G39" s="135">
        <f t="shared" si="2"/>
        <v>7098279</v>
      </c>
      <c r="H39" s="136">
        <f>6484100+163150+67029</f>
        <v>6714279</v>
      </c>
      <c r="I39" s="136">
        <f t="shared" si="1"/>
        <v>384000</v>
      </c>
      <c r="J39" s="80">
        <f>384000</f>
        <v>384000</v>
      </c>
    </row>
    <row r="40" spans="1:10" ht="34.200000000000003" customHeight="1" x14ac:dyDescent="0.35">
      <c r="A40" s="21" t="s">
        <v>86</v>
      </c>
      <c r="B40" s="86" t="s">
        <v>87</v>
      </c>
      <c r="C40" s="21" t="s">
        <v>88</v>
      </c>
      <c r="D40" s="70" t="s">
        <v>89</v>
      </c>
      <c r="E40" s="48"/>
      <c r="F40" s="48"/>
      <c r="G40" s="135">
        <f t="shared" si="2"/>
        <v>14400</v>
      </c>
      <c r="H40" s="136">
        <v>14400</v>
      </c>
      <c r="I40" s="136">
        <f t="shared" si="1"/>
        <v>0</v>
      </c>
      <c r="J40" s="80">
        <v>0</v>
      </c>
    </row>
    <row r="41" spans="1:10" ht="34.200000000000003" customHeight="1" x14ac:dyDescent="0.35">
      <c r="A41" s="21" t="s">
        <v>160</v>
      </c>
      <c r="B41" s="86" t="s">
        <v>161</v>
      </c>
      <c r="C41" s="21" t="s">
        <v>162</v>
      </c>
      <c r="D41" s="139" t="s">
        <v>163</v>
      </c>
      <c r="E41" s="48"/>
      <c r="F41" s="48"/>
      <c r="G41" s="135">
        <f t="shared" si="2"/>
        <v>3117745</v>
      </c>
      <c r="H41" s="136">
        <v>0</v>
      </c>
      <c r="I41" s="136">
        <f t="shared" si="1"/>
        <v>3117745</v>
      </c>
      <c r="J41" s="80">
        <f>1732043+1385702</f>
        <v>3117745</v>
      </c>
    </row>
    <row r="42" spans="1:10" ht="34.200000000000003" customHeight="1" x14ac:dyDescent="0.35">
      <c r="A42" s="48"/>
      <c r="B42" s="48"/>
      <c r="C42" s="48"/>
      <c r="D42" s="68" t="s">
        <v>42</v>
      </c>
      <c r="E42" s="48"/>
      <c r="F42" s="48"/>
      <c r="G42" s="135">
        <f t="shared" si="2"/>
        <v>11870676</v>
      </c>
      <c r="H42" s="80">
        <f>H13+H21+H25+H31+H34+H37</f>
        <v>8368931</v>
      </c>
      <c r="I42" s="80">
        <f>I13+I21+I25+I31+I34+I37</f>
        <v>3501745</v>
      </c>
      <c r="J42" s="80">
        <f>J13+J21+J25+J31+J34+J37</f>
        <v>3501745</v>
      </c>
    </row>
    <row r="43" spans="1:10" x14ac:dyDescent="0.35">
      <c r="I43" s="67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2021-02-19T08:40:44Z</cp:lastPrinted>
  <dcterms:created xsi:type="dcterms:W3CDTF">2014-12-27T12:45:40Z</dcterms:created>
  <dcterms:modified xsi:type="dcterms:W3CDTF">2021-02-25T12:59:16Z</dcterms:modified>
</cp:coreProperties>
</file>