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С\Desktop\Рішення ради від 21.05.2021 № 41\"/>
    </mc:Choice>
  </mc:AlternateContent>
  <bookViews>
    <workbookView xWindow="360" yWindow="132" windowWidth="20736" windowHeight="11760"/>
  </bookViews>
  <sheets>
    <sheet name="Додаток 1" sheetId="4" r:id="rId1"/>
    <sheet name="Додаток 2" sheetId="5" r:id="rId2"/>
  </sheets>
  <definedNames>
    <definedName name="_xlnm.Print_Titles" localSheetId="0">'Додаток 1'!$10:$13</definedName>
    <definedName name="_xlnm.Print_Titles" localSheetId="1">'Додаток 2'!$10:$12</definedName>
    <definedName name="_xlnm.Print_Area" localSheetId="0">'Додаток 1'!$A$1:$P$43</definedName>
    <definedName name="_xlnm.Print_Area" localSheetId="1">'Додаток 2'!$A$1:$J$45</definedName>
  </definedNames>
  <calcPr calcId="162913"/>
</workbook>
</file>

<file path=xl/calcChain.xml><?xml version="1.0" encoding="utf-8"?>
<calcChain xmlns="http://schemas.openxmlformats.org/spreadsheetml/2006/main">
  <c r="H39" i="5" l="1"/>
  <c r="F27" i="4"/>
  <c r="F34" i="4"/>
  <c r="F16" i="4" l="1"/>
  <c r="H17" i="5" l="1"/>
  <c r="F24" i="4" l="1"/>
  <c r="J41" i="5" l="1"/>
  <c r="J39" i="5"/>
  <c r="I39" i="5"/>
  <c r="K27" i="4" l="1"/>
  <c r="F25" i="4"/>
  <c r="K30" i="4"/>
  <c r="O30" i="4"/>
  <c r="O27" i="4"/>
  <c r="L15" i="4" l="1"/>
  <c r="M15" i="4"/>
  <c r="N15" i="4"/>
  <c r="O15" i="4"/>
  <c r="K15" i="4"/>
  <c r="G15" i="4"/>
  <c r="H15" i="4"/>
  <c r="I15" i="4"/>
  <c r="F15" i="4"/>
  <c r="J15" i="4" l="1"/>
  <c r="I38" i="5"/>
  <c r="J38" i="5"/>
  <c r="H38" i="5"/>
  <c r="I41" i="5"/>
  <c r="G41" i="5" s="1"/>
  <c r="J30" i="4"/>
  <c r="E30" i="4"/>
  <c r="P30" i="4" l="1"/>
  <c r="F37" i="4" l="1"/>
  <c r="F36" i="4" s="1"/>
  <c r="G37" i="4"/>
  <c r="G36" i="4" s="1"/>
  <c r="H37" i="4"/>
  <c r="H36" i="4" s="1"/>
  <c r="I37" i="4"/>
  <c r="I36" i="4" s="1"/>
  <c r="J37" i="4"/>
  <c r="J36" i="4" s="1"/>
  <c r="K37" i="4"/>
  <c r="K36" i="4" s="1"/>
  <c r="L37" i="4"/>
  <c r="L36" i="4" s="1"/>
  <c r="M37" i="4"/>
  <c r="M36" i="4" s="1"/>
  <c r="N37" i="4"/>
  <c r="N36" i="4" s="1"/>
  <c r="O37" i="4"/>
  <c r="O36" i="4" s="1"/>
  <c r="P38" i="4"/>
  <c r="E37" i="4"/>
  <c r="E36" i="4" s="1"/>
  <c r="P36" i="4" l="1"/>
  <c r="P37" i="4"/>
  <c r="H26" i="5" l="1"/>
  <c r="I27" i="5"/>
  <c r="G27" i="5" s="1"/>
  <c r="H22" i="5"/>
  <c r="H32" i="4" l="1"/>
  <c r="I32" i="4"/>
  <c r="K32" i="4"/>
  <c r="L32" i="4"/>
  <c r="M32" i="4"/>
  <c r="N32" i="4"/>
  <c r="O32" i="4"/>
  <c r="F32" i="4"/>
  <c r="J32" i="4" l="1"/>
  <c r="J28" i="4" l="1"/>
  <c r="E28" i="4"/>
  <c r="P28" i="4" l="1"/>
  <c r="J16" i="4" l="1"/>
  <c r="J17" i="4"/>
  <c r="J18" i="4"/>
  <c r="J19" i="4"/>
  <c r="J20" i="4"/>
  <c r="J21" i="4"/>
  <c r="J22" i="4"/>
  <c r="J23" i="4"/>
  <c r="J24" i="4"/>
  <c r="J26" i="4"/>
  <c r="J27" i="4"/>
  <c r="J29" i="4"/>
  <c r="J33" i="4"/>
  <c r="J34" i="4"/>
  <c r="J35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s="1"/>
  <c r="I35" i="5" l="1"/>
  <c r="J42" i="5"/>
  <c r="I37" i="5"/>
  <c r="G37" i="5" s="1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1" i="4"/>
  <c r="N31" i="4"/>
  <c r="O31" i="4"/>
  <c r="K31" i="4"/>
  <c r="H31" i="4"/>
  <c r="I31" i="4"/>
  <c r="F31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39" i="4"/>
  <c r="O39" i="4"/>
  <c r="L31" i="4"/>
  <c r="J31" i="4" s="1"/>
  <c r="L14" i="4"/>
  <c r="J14" i="4" s="1"/>
  <c r="I31" i="5"/>
  <c r="G31" i="5" s="1"/>
  <c r="G32" i="5"/>
  <c r="I39" i="4"/>
  <c r="N39" i="4"/>
  <c r="K39" i="4"/>
  <c r="H39" i="4"/>
  <c r="F39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9" i="4"/>
  <c r="P29" i="4" s="1"/>
  <c r="E31" i="4"/>
  <c r="E32" i="4"/>
  <c r="P32" i="4" s="1"/>
  <c r="E33" i="4"/>
  <c r="P33" i="4" s="1"/>
  <c r="E34" i="4"/>
  <c r="P34" i="4" s="1"/>
  <c r="E35" i="4"/>
  <c r="P35" i="4" s="1"/>
  <c r="E14" i="4"/>
  <c r="E39" i="4" l="1"/>
  <c r="I42" i="5"/>
  <c r="G42" i="5" s="1"/>
  <c r="P14" i="4"/>
  <c r="P31" i="4"/>
  <c r="L39" i="4"/>
  <c r="J39" i="4" s="1"/>
  <c r="P15" i="4"/>
  <c r="P39" i="4"/>
  <c r="Q32" i="4" l="1"/>
  <c r="U18" i="4" l="1"/>
  <c r="G32" i="4" l="1"/>
  <c r="G31" i="4" s="1"/>
  <c r="G39" i="4" s="1"/>
</calcChain>
</file>

<file path=xl/sharedStrings.xml><?xml version="1.0" encoding="utf-8"?>
<sst xmlns="http://schemas.openxmlformats.org/spreadsheetml/2006/main" count="220" uniqueCount="121">
  <si>
    <t>Загальний фонд</t>
  </si>
  <si>
    <t>Спеціальний фонд</t>
  </si>
  <si>
    <t>Всього</t>
  </si>
  <si>
    <t>до рішення районної</t>
  </si>
  <si>
    <t>грн.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</si>
  <si>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</si>
  <si>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</si>
  <si>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</si>
  <si>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</si>
  <si>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</si>
  <si>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</si>
  <si>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</si>
  <si>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</si>
  <si>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</si>
  <si>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</si>
  <si>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</si>
  <si>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</si>
  <si>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</si>
  <si>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</si>
  <si>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</si>
  <si>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</si>
  <si>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2</t>
  </si>
  <si>
    <t>0829</t>
  </si>
  <si>
    <t>1050</t>
  </si>
  <si>
    <t>Організація та проведення громадських робіт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</si>
  <si>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</si>
  <si>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</si>
  <si>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</si>
  <si>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</si>
  <si>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</si>
  <si>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</si>
  <si>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</si>
  <si>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</si>
  <si>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Реалізація державної політики у молодіжній сфері</t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</si>
  <si>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</si>
  <si>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</si>
  <si>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</si>
  <si>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</si>
  <si>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</si>
  <si>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</si>
  <si>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</si>
  <si>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</si>
  <si>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</si>
  <si>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</si>
  <si>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</si>
  <si>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</si>
  <si>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</si>
  <si>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</si>
  <si>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</si>
  <si>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</si>
  <si>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</si>
  <si>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</si>
  <si>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</si>
  <si>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</si>
  <si>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</si>
  <si>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</si>
  <si>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</si>
  <si>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</si>
  <si>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</si>
  <si>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</si>
  <si>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</si>
  <si>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</si>
  <si>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</si>
  <si>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</si>
  <si>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</si>
  <si>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</si>
  <si>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</si>
  <si>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</si>
  <si>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</si>
  <si>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</si>
  <si>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Усього</t>
  </si>
  <si>
    <t>усього</t>
  </si>
  <si>
    <t>у тому числі бюджет розвитку</t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</si>
  <si>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</si>
  <si>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</si>
  <si>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</si>
  <si>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</si>
  <si>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</si>
  <si>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</si>
  <si>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</si>
  <si>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</si>
  <si>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</si>
  <si>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</si>
  <si>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</si>
  <si>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</si>
  <si>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 xml:space="preserve">Програма соціального захисту окремих категорій громадян Довгинцівського району на 2020-2022 роки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</si>
  <si>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</si>
  <si>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</si>
  <si>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</si>
  <si>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</si>
  <si>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</si>
  <si>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  (код бюджету)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</si>
  <si>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</si>
  <si>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</si>
  <si>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</si>
  <si>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</si>
  <si>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</si>
  <si>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</si>
  <si>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</si>
  <si>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0217310</t>
  </si>
  <si>
    <t>7310</t>
  </si>
  <si>
    <t>0443</t>
  </si>
  <si>
    <t>Будівництво об'єктів житлово-комунального господарства</t>
  </si>
  <si>
    <t>04578607000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</si>
  <si>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2021 рік</t>
  </si>
  <si>
    <t>в місті ради VІІІ скликання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</si>
  <si>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</si>
  <si>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</si>
  <si>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</si>
  <si>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</si>
  <si>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</si>
  <si>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</si>
  <si>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>місцевих/регіональних програм, які фінансуватимуться за рахунок коштів бюджету Довгинцівського району у місті Кривий Ріг у 2021 році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</si>
  <si>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</si>
  <si>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</si>
  <si>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</si>
  <si>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Додаток  1</t>
  </si>
  <si>
    <t>Керуючий справами виконкому</t>
  </si>
  <si>
    <t>Олександр Гижко</t>
  </si>
  <si>
    <t>від  21.05.2021  № 41</t>
  </si>
  <si>
    <t>від 21.05.2021  №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</si>
</sst>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b/>
      <i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4" fillId="0" borderId="0" xfId="0" applyFont="1"/>
    <xf numFmtId="2" fontId="4" fillId="0" borderId="0" xfId="0" applyNumberFormat="1" applyFont="1"/>
    <xf numFmtId="0" fontId="6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8" fillId="0" borderId="0" xfId="0" applyFont="1"/>
    <xf numFmtId="0" fontId="9" fillId="0" borderId="0" xfId="0" applyFont="1"/>
    <xf numFmtId="0" fontId="4" fillId="0" borderId="0" xfId="0" applyFont="1" applyAlignment="1"/>
    <xf numFmtId="0" fontId="8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shrinkToFi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0" fillId="0" borderId="0" xfId="0" applyFont="1" applyFill="1"/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/>
    <xf numFmtId="4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2" fillId="0" borderId="0" xfId="0" applyFont="1"/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/>
    </xf>
    <xf numFmtId="0" fontId="14" fillId="0" borderId="0" xfId="0" applyFont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6" xfId="0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 wrapText="1" shrinkToFi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/>
    <xf numFmtId="2" fontId="4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 shrinkToFi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4"/>
  <sheetViews>
    <sheetView tabSelected="1" view="pageBreakPreview" zoomScale="60" zoomScaleNormal="100" zoomScalePageLayoutView="60" workbookViewId="0">
      <pane xSplit="4" ySplit="12" topLeftCell="E13" activePane="bottomRight" state="frozen"/>
      <selection pane="topRight" activeCell="E1" sqref="E1"/>
      <selection pane="bottomLeft" activeCell="A13" sqref="A13"/>
      <selection pane="bottomRight" activeCell="N4" sqref="N4:P4"/>
    </sheetView>
  </sheetViews>
  <sheetFormatPr defaultColWidth="9.109375" defaultRowHeight="18" x14ac:dyDescent="0.35"/>
  <cols>
    <col min="1" max="1" width="17.44140625" style="43" customWidth="1"/>
    <col min="2" max="2" width="22" style="43" customWidth="1"/>
    <col min="3" max="3" width="18.5546875" style="11" customWidth="1"/>
    <col min="4" max="4" width="78.77734375" style="1" customWidth="1"/>
    <col min="5" max="5" width="20.44140625" style="1" customWidth="1"/>
    <col min="6" max="6" width="20.109375" style="1" customWidth="1"/>
    <col min="7" max="7" width="19.109375" style="1" customWidth="1"/>
    <col min="8" max="8" width="18.109375" style="1" customWidth="1"/>
    <col min="9" max="9" width="14.109375" style="1" customWidth="1"/>
    <col min="10" max="10" width="16" style="1" customWidth="1"/>
    <col min="11" max="11" width="16.33203125" style="1" customWidth="1"/>
    <col min="12" max="12" width="15.5546875" style="1" customWidth="1"/>
    <col min="13" max="13" width="15.44140625" style="1" customWidth="1"/>
    <col min="14" max="14" width="14.44140625" style="1" customWidth="1"/>
    <col min="15" max="15" width="15.44140625" style="1" customWidth="1"/>
    <col min="16" max="16" width="23.44140625" style="1" customWidth="1"/>
    <col min="17" max="17" width="20.44140625" style="1" hidden="1" customWidth="1"/>
    <col min="18" max="20" width="9.109375" style="1"/>
    <col min="21" max="21" width="16" style="1" bestFit="1" customWidth="1"/>
    <col min="22" max="16384" width="9.109375" style="1"/>
  </cols>
  <sheetData>
    <row r="1" spans="1:18" s="6" customFormat="1" ht="25.95" customHeight="1" x14ac:dyDescent="0.35">
      <c r="A1" s="42"/>
      <c r="B1" s="42"/>
      <c r="C1" s="21"/>
      <c r="N1" s="89" t="s">
        <v>116</v>
      </c>
      <c r="O1" s="89"/>
      <c r="P1" s="64"/>
    </row>
    <row r="2" spans="1:18" s="6" customFormat="1" ht="25.95" customHeight="1" x14ac:dyDescent="0.35">
      <c r="A2" s="42"/>
      <c r="B2" s="42"/>
      <c r="C2" s="21"/>
      <c r="F2" s="22"/>
      <c r="G2" s="22"/>
      <c r="H2" s="22"/>
      <c r="I2" s="22" t="s">
        <v>5</v>
      </c>
      <c r="N2" s="90" t="s">
        <v>3</v>
      </c>
      <c r="O2" s="90"/>
      <c r="P2" s="90"/>
      <c r="Q2" s="65"/>
    </row>
    <row r="3" spans="1:18" s="6" customFormat="1" ht="25.95" customHeight="1" x14ac:dyDescent="0.35">
      <c r="A3" s="42"/>
      <c r="B3" s="42"/>
      <c r="C3" s="21"/>
      <c r="F3" s="22"/>
      <c r="G3" s="22"/>
      <c r="H3" s="22"/>
      <c r="I3" s="22"/>
      <c r="N3" s="89" t="s">
        <v>105</v>
      </c>
      <c r="O3" s="89"/>
      <c r="P3" s="89"/>
      <c r="R3" s="9"/>
    </row>
    <row r="4" spans="1:18" s="6" customFormat="1" ht="25.95" customHeight="1" x14ac:dyDescent="0.35">
      <c r="A4" s="42"/>
      <c r="B4" s="42"/>
      <c r="C4" s="21"/>
      <c r="E4" s="22"/>
      <c r="F4" s="22"/>
      <c r="H4" s="22"/>
      <c r="I4" s="22"/>
      <c r="N4" s="89" t="s">
        <v>119</v>
      </c>
      <c r="O4" s="89"/>
      <c r="P4" s="89"/>
      <c r="Q4" s="22"/>
      <c r="R4" s="9"/>
    </row>
    <row r="5" spans="1:18" hidden="1" x14ac:dyDescent="0.35">
      <c r="E5" s="13"/>
      <c r="F5" s="12"/>
      <c r="H5" s="12"/>
      <c r="I5" s="12"/>
      <c r="M5" s="10"/>
      <c r="N5" s="10"/>
      <c r="O5" s="10"/>
      <c r="Q5" s="13"/>
    </row>
    <row r="6" spans="1:18" hidden="1" x14ac:dyDescent="0.35">
      <c r="E6" s="12"/>
      <c r="F6" s="12"/>
      <c r="G6" s="12"/>
      <c r="H6" s="12"/>
      <c r="I6" s="12"/>
      <c r="Q6" s="12"/>
    </row>
    <row r="7" spans="1:18" s="6" customFormat="1" ht="58.2" customHeight="1" x14ac:dyDescent="0.35">
      <c r="A7" s="84" t="s">
        <v>104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spans="1:18" s="6" customFormat="1" ht="25.95" customHeight="1" x14ac:dyDescent="0.35">
      <c r="A8" s="82" t="s">
        <v>103</v>
      </c>
      <c r="B8" s="82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</row>
    <row r="9" spans="1:18" ht="33" customHeight="1" x14ac:dyDescent="0.35">
      <c r="A9" s="72" t="s">
        <v>91</v>
      </c>
      <c r="B9" s="72"/>
      <c r="O9" s="14"/>
      <c r="P9" s="11" t="s">
        <v>4</v>
      </c>
    </row>
    <row r="10" spans="1:18" s="7" customFormat="1" ht="27.75" customHeight="1" x14ac:dyDescent="0.3">
      <c r="A10" s="85" t="s">
        <v>77</v>
      </c>
      <c r="B10" s="85" t="s">
        <v>92</v>
      </c>
      <c r="C10" s="83" t="s">
        <v>73</v>
      </c>
      <c r="D10" s="87" t="s">
        <v>93</v>
      </c>
      <c r="E10" s="83" t="s">
        <v>0</v>
      </c>
      <c r="F10" s="83"/>
      <c r="G10" s="83"/>
      <c r="H10" s="83"/>
      <c r="I10" s="83"/>
      <c r="J10" s="83" t="s">
        <v>1</v>
      </c>
      <c r="K10" s="83"/>
      <c r="L10" s="83"/>
      <c r="M10" s="83"/>
      <c r="N10" s="83"/>
      <c r="O10" s="83"/>
      <c r="P10" s="83" t="s">
        <v>6</v>
      </c>
    </row>
    <row r="11" spans="1:18" s="7" customFormat="1" ht="35.25" customHeight="1" x14ac:dyDescent="0.3">
      <c r="A11" s="86"/>
      <c r="B11" s="86"/>
      <c r="C11" s="83"/>
      <c r="D11" s="87"/>
      <c r="E11" s="83" t="s">
        <v>71</v>
      </c>
      <c r="F11" s="83" t="s">
        <v>12</v>
      </c>
      <c r="G11" s="83" t="s">
        <v>7</v>
      </c>
      <c r="H11" s="83"/>
      <c r="I11" s="83" t="s">
        <v>13</v>
      </c>
      <c r="J11" s="83" t="s">
        <v>71</v>
      </c>
      <c r="K11" s="85" t="s">
        <v>72</v>
      </c>
      <c r="L11" s="83" t="s">
        <v>12</v>
      </c>
      <c r="M11" s="83" t="s">
        <v>7</v>
      </c>
      <c r="N11" s="83"/>
      <c r="O11" s="83" t="s">
        <v>13</v>
      </c>
      <c r="P11" s="83"/>
      <c r="Q11" s="83" t="s">
        <v>2</v>
      </c>
    </row>
    <row r="12" spans="1:18" s="7" customFormat="1" ht="61.8" customHeight="1" x14ac:dyDescent="0.3">
      <c r="A12" s="86"/>
      <c r="B12" s="86"/>
      <c r="C12" s="83"/>
      <c r="D12" s="87"/>
      <c r="E12" s="83"/>
      <c r="F12" s="83"/>
      <c r="G12" s="23" t="s">
        <v>8</v>
      </c>
      <c r="H12" s="23" t="s">
        <v>9</v>
      </c>
      <c r="I12" s="83"/>
      <c r="J12" s="83"/>
      <c r="K12" s="88"/>
      <c r="L12" s="83"/>
      <c r="M12" s="23" t="s">
        <v>8</v>
      </c>
      <c r="N12" s="23" t="s">
        <v>9</v>
      </c>
      <c r="O12" s="83"/>
      <c r="P12" s="83"/>
      <c r="Q12" s="83"/>
    </row>
    <row r="13" spans="1:18" s="68" customFormat="1" ht="13.2" x14ac:dyDescent="0.25">
      <c r="A13" s="66">
        <v>1</v>
      </c>
      <c r="B13" s="66">
        <v>2</v>
      </c>
      <c r="C13" s="67">
        <v>3</v>
      </c>
      <c r="D13" s="67">
        <v>4</v>
      </c>
      <c r="E13" s="67">
        <v>5</v>
      </c>
      <c r="F13" s="67">
        <v>6</v>
      </c>
      <c r="G13" s="67">
        <v>7</v>
      </c>
      <c r="H13" s="67">
        <v>8</v>
      </c>
      <c r="I13" s="67">
        <v>9</v>
      </c>
      <c r="J13" s="67">
        <v>10</v>
      </c>
      <c r="K13" s="67">
        <v>11</v>
      </c>
      <c r="L13" s="67">
        <v>12</v>
      </c>
      <c r="M13" s="67">
        <v>13</v>
      </c>
      <c r="N13" s="67">
        <v>14</v>
      </c>
      <c r="O13" s="67">
        <v>15</v>
      </c>
      <c r="P13" s="67">
        <v>16</v>
      </c>
      <c r="Q13" s="67">
        <v>5</v>
      </c>
    </row>
    <row r="14" spans="1:18" ht="36.6" customHeight="1" x14ac:dyDescent="0.35">
      <c r="A14" s="4" t="s">
        <v>35</v>
      </c>
      <c r="B14" s="4"/>
      <c r="C14" s="4"/>
      <c r="D14" s="5" t="s">
        <v>10</v>
      </c>
      <c r="E14" s="73">
        <f>F14+I14</f>
        <v>46184074</v>
      </c>
      <c r="F14" s="73">
        <f>F15</f>
        <v>46184074</v>
      </c>
      <c r="G14" s="73">
        <f t="shared" ref="G14:I14" si="0">G15</f>
        <v>28905110</v>
      </c>
      <c r="H14" s="73">
        <f t="shared" si="0"/>
        <v>720685</v>
      </c>
      <c r="I14" s="73">
        <f t="shared" si="0"/>
        <v>0</v>
      </c>
      <c r="J14" s="73">
        <f>L14+O14</f>
        <v>3568050</v>
      </c>
      <c r="K14" s="73">
        <f>K15</f>
        <v>3561745</v>
      </c>
      <c r="L14" s="73">
        <f t="shared" ref="L14:O14" si="1">L15</f>
        <v>6305</v>
      </c>
      <c r="M14" s="73">
        <f t="shared" si="1"/>
        <v>0</v>
      </c>
      <c r="N14" s="73">
        <f t="shared" si="1"/>
        <v>0</v>
      </c>
      <c r="O14" s="73">
        <f t="shared" si="1"/>
        <v>3561745</v>
      </c>
      <c r="P14" s="73">
        <f>E14+J14</f>
        <v>49752124</v>
      </c>
      <c r="Q14" s="16"/>
    </row>
    <row r="15" spans="1:18" ht="36.6" customHeight="1" x14ac:dyDescent="0.35">
      <c r="A15" s="4" t="s">
        <v>36</v>
      </c>
      <c r="B15" s="45"/>
      <c r="C15" s="4"/>
      <c r="D15" s="5" t="s">
        <v>10</v>
      </c>
      <c r="E15" s="73">
        <f t="shared" ref="E15:E35" si="2">F15+I15</f>
        <v>46184074</v>
      </c>
      <c r="F15" s="73">
        <f>F16+F17+F20+F22+F19+F23++F24+F25+F26+F27+F28+F29+F30</f>
        <v>46184074</v>
      </c>
      <c r="G15" s="73">
        <f t="shared" ref="G15:I15" si="3">G16+G17+G20+G22+G19+G23++G24+G25+G26+G27+G28+G29+G30</f>
        <v>28905110</v>
      </c>
      <c r="H15" s="73">
        <f t="shared" si="3"/>
        <v>720685</v>
      </c>
      <c r="I15" s="73">
        <f t="shared" si="3"/>
        <v>0</v>
      </c>
      <c r="J15" s="73">
        <f>L15+O15</f>
        <v>3568050</v>
      </c>
      <c r="K15" s="73">
        <f>K16+K17+K20+K22+K19+K23+K24+K25+K26+K27+K28+K29+K30</f>
        <v>3561745</v>
      </c>
      <c r="L15" s="73">
        <f t="shared" ref="L15:O15" si="4">L16+L17+L20+L22+L19+L23+L24+L25+L26+L27+L28+L29+L30</f>
        <v>6305</v>
      </c>
      <c r="M15" s="73">
        <f t="shared" si="4"/>
        <v>0</v>
      </c>
      <c r="N15" s="73">
        <f t="shared" si="4"/>
        <v>0</v>
      </c>
      <c r="O15" s="73">
        <f t="shared" si="4"/>
        <v>3561745</v>
      </c>
      <c r="P15" s="73">
        <f t="shared" ref="P15:P39" si="5">E15+J15</f>
        <v>49752124</v>
      </c>
      <c r="Q15" s="16"/>
    </row>
    <row r="16" spans="1:18" ht="45" customHeight="1" x14ac:dyDescent="0.35">
      <c r="A16" s="4" t="s">
        <v>37</v>
      </c>
      <c r="B16" s="4" t="s">
        <v>38</v>
      </c>
      <c r="C16" s="4" t="s">
        <v>14</v>
      </c>
      <c r="D16" s="5" t="s">
        <v>115</v>
      </c>
      <c r="E16" s="73">
        <f t="shared" si="2"/>
        <v>38886600</v>
      </c>
      <c r="F16" s="73">
        <f>38946600-60000</f>
        <v>38886600</v>
      </c>
      <c r="G16" s="73">
        <v>28905110</v>
      </c>
      <c r="H16" s="73">
        <v>718170</v>
      </c>
      <c r="I16" s="73">
        <v>0</v>
      </c>
      <c r="J16" s="73">
        <f t="shared" ref="J16:J39" si="6">L16+O16</f>
        <v>60005</v>
      </c>
      <c r="K16" s="73">
        <v>60000</v>
      </c>
      <c r="L16" s="73">
        <v>5</v>
      </c>
      <c r="M16" s="73">
        <v>0</v>
      </c>
      <c r="N16" s="73">
        <v>0</v>
      </c>
      <c r="O16" s="73">
        <v>60000</v>
      </c>
      <c r="P16" s="73">
        <f t="shared" si="5"/>
        <v>38946605</v>
      </c>
      <c r="Q16" s="51">
        <v>10116</v>
      </c>
    </row>
    <row r="17" spans="1:21" ht="37.950000000000003" customHeight="1" x14ac:dyDescent="0.35">
      <c r="A17" s="4" t="s">
        <v>39</v>
      </c>
      <c r="B17" s="46" t="s">
        <v>26</v>
      </c>
      <c r="C17" s="4" t="s">
        <v>15</v>
      </c>
      <c r="D17" s="50" t="s">
        <v>25</v>
      </c>
      <c r="E17" s="73">
        <f t="shared" si="2"/>
        <v>107345</v>
      </c>
      <c r="F17" s="73">
        <v>107345</v>
      </c>
      <c r="G17" s="73">
        <v>0</v>
      </c>
      <c r="H17" s="73">
        <v>0</v>
      </c>
      <c r="I17" s="73">
        <v>0</v>
      </c>
      <c r="J17" s="73">
        <f t="shared" si="6"/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f t="shared" si="5"/>
        <v>107345</v>
      </c>
      <c r="Q17" s="51">
        <v>90802</v>
      </c>
    </row>
    <row r="18" spans="1:21" ht="34.200000000000003" hidden="1" customHeight="1" x14ac:dyDescent="0.35">
      <c r="A18" s="4" t="s">
        <v>40</v>
      </c>
      <c r="B18" s="4" t="s">
        <v>41</v>
      </c>
      <c r="C18" s="4"/>
      <c r="D18" s="36" t="s">
        <v>27</v>
      </c>
      <c r="E18" s="73">
        <f t="shared" si="2"/>
        <v>0</v>
      </c>
      <c r="F18" s="73"/>
      <c r="G18" s="73"/>
      <c r="H18" s="73"/>
      <c r="I18" s="73"/>
      <c r="J18" s="73">
        <f t="shared" si="6"/>
        <v>0</v>
      </c>
      <c r="K18" s="73"/>
      <c r="L18" s="73"/>
      <c r="M18" s="73"/>
      <c r="N18" s="73"/>
      <c r="O18" s="73"/>
      <c r="P18" s="73">
        <f t="shared" si="5"/>
        <v>0</v>
      </c>
      <c r="Q18" s="51"/>
      <c r="U18" s="2" t="e">
        <f>P39-P16-#REF!-#REF!-#REF!-P27-P29</f>
        <v>#REF!</v>
      </c>
    </row>
    <row r="19" spans="1:21" ht="45" customHeight="1" x14ac:dyDescent="0.35">
      <c r="A19" s="4" t="s">
        <v>42</v>
      </c>
      <c r="B19" s="4" t="s">
        <v>44</v>
      </c>
      <c r="C19" s="4" t="s">
        <v>15</v>
      </c>
      <c r="D19" s="50" t="s">
        <v>28</v>
      </c>
      <c r="E19" s="73">
        <f t="shared" si="2"/>
        <v>12000</v>
      </c>
      <c r="F19" s="73">
        <v>12000</v>
      </c>
      <c r="G19" s="73">
        <v>0</v>
      </c>
      <c r="H19" s="73">
        <v>0</v>
      </c>
      <c r="I19" s="73">
        <v>0</v>
      </c>
      <c r="J19" s="73">
        <f t="shared" si="6"/>
        <v>0</v>
      </c>
      <c r="K19" s="73">
        <v>0</v>
      </c>
      <c r="L19" s="73">
        <v>0</v>
      </c>
      <c r="M19" s="73">
        <v>0</v>
      </c>
      <c r="N19" s="73">
        <v>0</v>
      </c>
      <c r="O19" s="73">
        <v>0</v>
      </c>
      <c r="P19" s="73">
        <f t="shared" si="5"/>
        <v>12000</v>
      </c>
      <c r="Q19" s="51">
        <v>91104</v>
      </c>
    </row>
    <row r="20" spans="1:21" ht="37.200000000000003" customHeight="1" x14ac:dyDescent="0.35">
      <c r="A20" s="4" t="s">
        <v>43</v>
      </c>
      <c r="B20" s="4" t="s">
        <v>45</v>
      </c>
      <c r="C20" s="4" t="s">
        <v>15</v>
      </c>
      <c r="D20" s="50" t="s">
        <v>29</v>
      </c>
      <c r="E20" s="73">
        <f t="shared" si="2"/>
        <v>33000</v>
      </c>
      <c r="F20" s="73">
        <v>33000</v>
      </c>
      <c r="G20" s="73">
        <v>0</v>
      </c>
      <c r="H20" s="73">
        <v>0</v>
      </c>
      <c r="I20" s="73">
        <v>0</v>
      </c>
      <c r="J20" s="73">
        <f t="shared" si="6"/>
        <v>0</v>
      </c>
      <c r="K20" s="73">
        <v>0</v>
      </c>
      <c r="L20" s="73">
        <v>0</v>
      </c>
      <c r="M20" s="73">
        <v>0</v>
      </c>
      <c r="N20" s="73">
        <v>0</v>
      </c>
      <c r="O20" s="73">
        <v>0</v>
      </c>
      <c r="P20" s="73">
        <f t="shared" si="5"/>
        <v>33000</v>
      </c>
      <c r="Q20" s="51">
        <v>91107</v>
      </c>
    </row>
    <row r="21" spans="1:21" ht="34.200000000000003" hidden="1" customHeight="1" x14ac:dyDescent="0.35">
      <c r="A21" s="4" t="s">
        <v>46</v>
      </c>
      <c r="B21" s="4" t="s">
        <v>34</v>
      </c>
      <c r="C21" s="4"/>
      <c r="D21" s="57" t="s">
        <v>33</v>
      </c>
      <c r="E21" s="73">
        <f t="shared" si="2"/>
        <v>0</v>
      </c>
      <c r="F21" s="73"/>
      <c r="G21" s="73"/>
      <c r="H21" s="73"/>
      <c r="I21" s="73"/>
      <c r="J21" s="73">
        <f t="shared" si="6"/>
        <v>0</v>
      </c>
      <c r="K21" s="73"/>
      <c r="L21" s="73"/>
      <c r="M21" s="73"/>
      <c r="N21" s="73"/>
      <c r="O21" s="73"/>
      <c r="P21" s="73">
        <f t="shared" si="5"/>
        <v>0</v>
      </c>
      <c r="Q21" s="51"/>
    </row>
    <row r="22" spans="1:21" ht="45" customHeight="1" x14ac:dyDescent="0.35">
      <c r="A22" s="4" t="s">
        <v>83</v>
      </c>
      <c r="B22" s="31">
        <v>3131</v>
      </c>
      <c r="C22" s="31">
        <v>1040</v>
      </c>
      <c r="D22" s="57" t="s">
        <v>84</v>
      </c>
      <c r="E22" s="73">
        <f t="shared" si="2"/>
        <v>29800</v>
      </c>
      <c r="F22" s="73">
        <v>29800</v>
      </c>
      <c r="G22" s="73">
        <v>0</v>
      </c>
      <c r="H22" s="73">
        <v>0</v>
      </c>
      <c r="I22" s="73">
        <v>0</v>
      </c>
      <c r="J22" s="73">
        <f t="shared" si="6"/>
        <v>0</v>
      </c>
      <c r="K22" s="73">
        <v>0</v>
      </c>
      <c r="L22" s="73">
        <v>0</v>
      </c>
      <c r="M22" s="73">
        <v>0</v>
      </c>
      <c r="N22" s="73">
        <v>0</v>
      </c>
      <c r="O22" s="73">
        <v>0</v>
      </c>
      <c r="P22" s="73">
        <f t="shared" si="5"/>
        <v>29800</v>
      </c>
      <c r="Q22" s="51">
        <v>91103</v>
      </c>
    </row>
    <row r="23" spans="1:21" ht="67.95" customHeight="1" x14ac:dyDescent="0.35">
      <c r="A23" s="4" t="s">
        <v>74</v>
      </c>
      <c r="B23" s="31">
        <v>3140</v>
      </c>
      <c r="C23" s="31">
        <v>1040</v>
      </c>
      <c r="D23" s="5" t="s">
        <v>75</v>
      </c>
      <c r="E23" s="73">
        <f t="shared" si="2"/>
        <v>38500</v>
      </c>
      <c r="F23" s="73">
        <v>38500</v>
      </c>
      <c r="G23" s="73">
        <v>0</v>
      </c>
      <c r="H23" s="73">
        <v>0</v>
      </c>
      <c r="I23" s="73">
        <v>0</v>
      </c>
      <c r="J23" s="73">
        <f t="shared" si="6"/>
        <v>0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f t="shared" si="5"/>
        <v>38500</v>
      </c>
      <c r="Q23" s="51"/>
    </row>
    <row r="24" spans="1:21" ht="37.200000000000003" customHeight="1" x14ac:dyDescent="0.35">
      <c r="A24" s="48" t="s">
        <v>64</v>
      </c>
      <c r="B24" s="30">
        <v>3242</v>
      </c>
      <c r="C24" s="30">
        <v>1090</v>
      </c>
      <c r="D24" s="18" t="s">
        <v>65</v>
      </c>
      <c r="E24" s="73">
        <f t="shared" si="2"/>
        <v>267600</v>
      </c>
      <c r="F24" s="73">
        <f>24000+243600</f>
        <v>267600</v>
      </c>
      <c r="G24" s="73">
        <v>0</v>
      </c>
      <c r="H24" s="73">
        <v>0</v>
      </c>
      <c r="I24" s="73">
        <v>0</v>
      </c>
      <c r="J24" s="73">
        <f t="shared" si="6"/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f t="shared" si="5"/>
        <v>267600</v>
      </c>
      <c r="Q24" s="51"/>
    </row>
    <row r="25" spans="1:21" ht="37.200000000000003" customHeight="1" x14ac:dyDescent="0.35">
      <c r="A25" s="48" t="s">
        <v>66</v>
      </c>
      <c r="B25" s="30">
        <v>4082</v>
      </c>
      <c r="C25" s="48" t="s">
        <v>22</v>
      </c>
      <c r="D25" s="18" t="s">
        <v>67</v>
      </c>
      <c r="E25" s="73">
        <f t="shared" si="2"/>
        <v>338600</v>
      </c>
      <c r="F25" s="73">
        <f>139600+199000</f>
        <v>338600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  <c r="N25" s="73">
        <v>0</v>
      </c>
      <c r="O25" s="73">
        <v>0</v>
      </c>
      <c r="P25" s="73">
        <f t="shared" si="5"/>
        <v>338600</v>
      </c>
      <c r="Q25" s="51"/>
    </row>
    <row r="26" spans="1:21" ht="64.95" customHeight="1" x14ac:dyDescent="0.35">
      <c r="A26" s="4" t="s">
        <v>47</v>
      </c>
      <c r="B26" s="45" t="s">
        <v>48</v>
      </c>
      <c r="C26" s="4" t="s">
        <v>16</v>
      </c>
      <c r="D26" s="3" t="s">
        <v>49</v>
      </c>
      <c r="E26" s="73">
        <f t="shared" si="2"/>
        <v>57800</v>
      </c>
      <c r="F26" s="73">
        <v>57800</v>
      </c>
      <c r="G26" s="73">
        <v>0</v>
      </c>
      <c r="H26" s="73">
        <v>0</v>
      </c>
      <c r="I26" s="73">
        <v>0</v>
      </c>
      <c r="J26" s="73">
        <f t="shared" si="6"/>
        <v>0</v>
      </c>
      <c r="K26" s="73">
        <v>0</v>
      </c>
      <c r="L26" s="73">
        <v>0</v>
      </c>
      <c r="M26" s="73">
        <v>0</v>
      </c>
      <c r="N26" s="73">
        <v>0</v>
      </c>
      <c r="O26" s="73">
        <v>0</v>
      </c>
      <c r="P26" s="73">
        <f t="shared" si="5"/>
        <v>57800</v>
      </c>
      <c r="Q26" s="51">
        <v>130102</v>
      </c>
    </row>
    <row r="27" spans="1:21" ht="37.200000000000003" customHeight="1" x14ac:dyDescent="0.35">
      <c r="A27" s="4" t="s">
        <v>50</v>
      </c>
      <c r="B27" s="45" t="s">
        <v>51</v>
      </c>
      <c r="C27" s="4" t="s">
        <v>30</v>
      </c>
      <c r="D27" s="17" t="s">
        <v>52</v>
      </c>
      <c r="E27" s="73">
        <f t="shared" si="2"/>
        <v>6398429</v>
      </c>
      <c r="F27" s="73">
        <f>6484100+163150+67029-315850</f>
        <v>6398429</v>
      </c>
      <c r="G27" s="73">
        <v>0</v>
      </c>
      <c r="H27" s="73">
        <v>2515</v>
      </c>
      <c r="I27" s="73">
        <v>0</v>
      </c>
      <c r="J27" s="73">
        <f t="shared" si="6"/>
        <v>387200</v>
      </c>
      <c r="K27" s="73">
        <f>384000</f>
        <v>384000</v>
      </c>
      <c r="L27" s="73">
        <v>3200</v>
      </c>
      <c r="M27" s="73">
        <v>0</v>
      </c>
      <c r="N27" s="73">
        <v>0</v>
      </c>
      <c r="O27" s="73">
        <f>K27</f>
        <v>384000</v>
      </c>
      <c r="P27" s="73">
        <f t="shared" si="5"/>
        <v>6785629</v>
      </c>
      <c r="Q27" s="51">
        <v>100203</v>
      </c>
    </row>
    <row r="28" spans="1:21" ht="37.200000000000003" customHeight="1" x14ac:dyDescent="0.35">
      <c r="A28" s="4" t="s">
        <v>79</v>
      </c>
      <c r="B28" s="45" t="s">
        <v>80</v>
      </c>
      <c r="C28" s="4" t="s">
        <v>82</v>
      </c>
      <c r="D28" s="17" t="s">
        <v>81</v>
      </c>
      <c r="E28" s="73">
        <f t="shared" si="2"/>
        <v>0</v>
      </c>
      <c r="F28" s="73">
        <v>0</v>
      </c>
      <c r="G28" s="73">
        <v>0</v>
      </c>
      <c r="H28" s="73">
        <v>0</v>
      </c>
      <c r="I28" s="73">
        <v>0</v>
      </c>
      <c r="J28" s="73">
        <f t="shared" si="6"/>
        <v>3100</v>
      </c>
      <c r="K28" s="73">
        <v>0</v>
      </c>
      <c r="L28" s="73">
        <v>3100</v>
      </c>
      <c r="M28" s="73">
        <v>0</v>
      </c>
      <c r="N28" s="73">
        <v>0</v>
      </c>
      <c r="O28" s="73">
        <v>0</v>
      </c>
      <c r="P28" s="73">
        <f t="shared" si="5"/>
        <v>3100</v>
      </c>
      <c r="Q28" s="51"/>
    </row>
    <row r="29" spans="1:21" ht="37.200000000000003" customHeight="1" x14ac:dyDescent="0.35">
      <c r="A29" s="4" t="s">
        <v>53</v>
      </c>
      <c r="B29" s="47" t="s">
        <v>54</v>
      </c>
      <c r="C29" s="4" t="s">
        <v>55</v>
      </c>
      <c r="D29" s="36" t="s">
        <v>56</v>
      </c>
      <c r="E29" s="73">
        <f t="shared" si="2"/>
        <v>14400</v>
      </c>
      <c r="F29" s="73">
        <v>14400</v>
      </c>
      <c r="G29" s="73">
        <v>0</v>
      </c>
      <c r="H29" s="73">
        <v>0</v>
      </c>
      <c r="I29" s="73">
        <v>0</v>
      </c>
      <c r="J29" s="73">
        <f t="shared" si="6"/>
        <v>0</v>
      </c>
      <c r="K29" s="73">
        <v>0</v>
      </c>
      <c r="L29" s="73">
        <v>0</v>
      </c>
      <c r="M29" s="73">
        <v>0</v>
      </c>
      <c r="N29" s="73">
        <v>0</v>
      </c>
      <c r="O29" s="73">
        <v>0</v>
      </c>
      <c r="P29" s="73">
        <f t="shared" si="5"/>
        <v>14400</v>
      </c>
      <c r="Q29" s="51">
        <v>250404</v>
      </c>
    </row>
    <row r="30" spans="1:21" ht="37.200000000000003" customHeight="1" x14ac:dyDescent="0.35">
      <c r="A30" s="4" t="s">
        <v>99</v>
      </c>
      <c r="B30" s="47" t="s">
        <v>100</v>
      </c>
      <c r="C30" s="4" t="s">
        <v>101</v>
      </c>
      <c r="D30" s="76" t="s">
        <v>102</v>
      </c>
      <c r="E30" s="73">
        <f t="shared" si="2"/>
        <v>0</v>
      </c>
      <c r="F30" s="73">
        <v>0</v>
      </c>
      <c r="G30" s="73">
        <v>0</v>
      </c>
      <c r="H30" s="73">
        <v>0</v>
      </c>
      <c r="I30" s="73">
        <v>0</v>
      </c>
      <c r="J30" s="73">
        <f t="shared" si="6"/>
        <v>3117745</v>
      </c>
      <c r="K30" s="73">
        <f>1385702+1732043</f>
        <v>3117745</v>
      </c>
      <c r="L30" s="73">
        <v>0</v>
      </c>
      <c r="M30" s="73">
        <v>0</v>
      </c>
      <c r="N30" s="73">
        <v>0</v>
      </c>
      <c r="O30" s="73">
        <f>K30</f>
        <v>3117745</v>
      </c>
      <c r="P30" s="73">
        <f t="shared" si="5"/>
        <v>3117745</v>
      </c>
      <c r="Q30" s="51"/>
    </row>
    <row r="31" spans="1:21" s="52" customFormat="1" ht="45" customHeight="1" x14ac:dyDescent="0.25">
      <c r="A31" s="4" t="s">
        <v>57</v>
      </c>
      <c r="B31" s="4"/>
      <c r="C31" s="4"/>
      <c r="D31" s="63" t="s">
        <v>11</v>
      </c>
      <c r="E31" s="73">
        <f t="shared" si="2"/>
        <v>14881002</v>
      </c>
      <c r="F31" s="73">
        <f>F32</f>
        <v>14881002</v>
      </c>
      <c r="G31" s="73">
        <f t="shared" ref="G31:I31" si="7">G32</f>
        <v>10274870</v>
      </c>
      <c r="H31" s="73">
        <f t="shared" si="7"/>
        <v>365230</v>
      </c>
      <c r="I31" s="73">
        <f t="shared" si="7"/>
        <v>0</v>
      </c>
      <c r="J31" s="73">
        <f t="shared" si="6"/>
        <v>319600</v>
      </c>
      <c r="K31" s="73">
        <f>K32</f>
        <v>0</v>
      </c>
      <c r="L31" s="73">
        <f t="shared" ref="L31:O31" si="8">L32</f>
        <v>319600</v>
      </c>
      <c r="M31" s="73">
        <f t="shared" si="8"/>
        <v>253377</v>
      </c>
      <c r="N31" s="73">
        <f t="shared" si="8"/>
        <v>8210</v>
      </c>
      <c r="O31" s="73">
        <f t="shared" si="8"/>
        <v>0</v>
      </c>
      <c r="P31" s="73">
        <f t="shared" si="5"/>
        <v>15200602</v>
      </c>
      <c r="Q31" s="51"/>
    </row>
    <row r="32" spans="1:21" s="52" customFormat="1" ht="45" customHeight="1" x14ac:dyDescent="0.25">
      <c r="A32" s="4" t="s">
        <v>58</v>
      </c>
      <c r="B32" s="4"/>
      <c r="C32" s="4"/>
      <c r="D32" s="63" t="s">
        <v>11</v>
      </c>
      <c r="E32" s="73">
        <f t="shared" si="2"/>
        <v>14881002</v>
      </c>
      <c r="F32" s="73">
        <f>SUM(F33:F35)</f>
        <v>14881002</v>
      </c>
      <c r="G32" s="73">
        <f>SUM(G33:G35)</f>
        <v>10274870</v>
      </c>
      <c r="H32" s="73">
        <f>SUM(H33:H35)</f>
        <v>365230</v>
      </c>
      <c r="I32" s="73">
        <f>SUM(I33:I35)</f>
        <v>0</v>
      </c>
      <c r="J32" s="73">
        <f t="shared" si="6"/>
        <v>319600</v>
      </c>
      <c r="K32" s="73">
        <f>SUM(K33:K35)</f>
        <v>0</v>
      </c>
      <c r="L32" s="73">
        <f>SUM(L33:L35)</f>
        <v>319600</v>
      </c>
      <c r="M32" s="73">
        <f>SUM(M33:M35)</f>
        <v>253377</v>
      </c>
      <c r="N32" s="73">
        <f>SUM(N33:N35)</f>
        <v>8210</v>
      </c>
      <c r="O32" s="73">
        <f>SUM(O33:O35)</f>
        <v>0</v>
      </c>
      <c r="P32" s="73">
        <f t="shared" si="5"/>
        <v>15200602</v>
      </c>
      <c r="Q32" s="16" t="e">
        <f>#REF!+#REF!+#REF!+#REF!+#REF!+Q34+#REF!+#REF!+#REF!+#REF!</f>
        <v>#REF!</v>
      </c>
    </row>
    <row r="33" spans="1:17" ht="64.95" customHeight="1" x14ac:dyDescent="0.35">
      <c r="A33" s="4" t="s">
        <v>59</v>
      </c>
      <c r="B33" s="4" t="s">
        <v>31</v>
      </c>
      <c r="C33" s="4" t="s">
        <v>18</v>
      </c>
      <c r="D33" s="5" t="s">
        <v>32</v>
      </c>
      <c r="E33" s="73">
        <f t="shared" si="2"/>
        <v>13457345</v>
      </c>
      <c r="F33" s="73">
        <v>13457345</v>
      </c>
      <c r="G33" s="73">
        <v>10274870</v>
      </c>
      <c r="H33" s="73">
        <v>365230</v>
      </c>
      <c r="I33" s="73">
        <v>0</v>
      </c>
      <c r="J33" s="73">
        <f t="shared" si="6"/>
        <v>319600</v>
      </c>
      <c r="K33" s="73">
        <v>0</v>
      </c>
      <c r="L33" s="73">
        <v>319600</v>
      </c>
      <c r="M33" s="73">
        <v>253377</v>
      </c>
      <c r="N33" s="73">
        <v>8210</v>
      </c>
      <c r="O33" s="73">
        <v>0</v>
      </c>
      <c r="P33" s="73">
        <f t="shared" si="5"/>
        <v>13776945</v>
      </c>
      <c r="Q33" s="51">
        <v>91204</v>
      </c>
    </row>
    <row r="34" spans="1:17" ht="79.2" customHeight="1" x14ac:dyDescent="0.35">
      <c r="A34" s="4" t="s">
        <v>60</v>
      </c>
      <c r="B34" s="4" t="s">
        <v>61</v>
      </c>
      <c r="C34" s="4" t="s">
        <v>17</v>
      </c>
      <c r="D34" s="5" t="s">
        <v>68</v>
      </c>
      <c r="E34" s="73">
        <f t="shared" si="2"/>
        <v>668050</v>
      </c>
      <c r="F34" s="73">
        <f>352200+315850</f>
        <v>668050</v>
      </c>
      <c r="G34" s="73">
        <v>0</v>
      </c>
      <c r="H34" s="73">
        <v>0</v>
      </c>
      <c r="I34" s="73">
        <v>0</v>
      </c>
      <c r="J34" s="73">
        <f t="shared" si="6"/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f t="shared" si="5"/>
        <v>668050</v>
      </c>
      <c r="Q34" s="16"/>
    </row>
    <row r="35" spans="1:17" ht="36.6" customHeight="1" x14ac:dyDescent="0.35">
      <c r="A35" s="4" t="s">
        <v>69</v>
      </c>
      <c r="B35" s="31">
        <v>3242</v>
      </c>
      <c r="C35" s="31">
        <v>1090</v>
      </c>
      <c r="D35" s="5" t="s">
        <v>65</v>
      </c>
      <c r="E35" s="73">
        <f t="shared" si="2"/>
        <v>755607</v>
      </c>
      <c r="F35" s="73">
        <v>755607</v>
      </c>
      <c r="G35" s="73">
        <v>0</v>
      </c>
      <c r="H35" s="73">
        <v>0</v>
      </c>
      <c r="I35" s="73">
        <v>0</v>
      </c>
      <c r="J35" s="73">
        <f t="shared" si="6"/>
        <v>0</v>
      </c>
      <c r="K35" s="73">
        <v>0</v>
      </c>
      <c r="L35" s="73">
        <v>0</v>
      </c>
      <c r="M35" s="73">
        <v>0</v>
      </c>
      <c r="N35" s="73">
        <v>0</v>
      </c>
      <c r="O35" s="73">
        <v>0</v>
      </c>
      <c r="P35" s="73">
        <f t="shared" si="5"/>
        <v>755607</v>
      </c>
      <c r="Q35" s="51"/>
    </row>
    <row r="36" spans="1:17" ht="37.200000000000003" customHeight="1" x14ac:dyDescent="0.35">
      <c r="A36" s="4" t="s">
        <v>95</v>
      </c>
      <c r="B36" s="31"/>
      <c r="C36" s="31"/>
      <c r="D36" s="5" t="s">
        <v>96</v>
      </c>
      <c r="E36" s="73">
        <f>E37</f>
        <v>3200</v>
      </c>
      <c r="F36" s="73">
        <f t="shared" ref="F36:O36" si="9">F37</f>
        <v>0</v>
      </c>
      <c r="G36" s="73">
        <f t="shared" si="9"/>
        <v>0</v>
      </c>
      <c r="H36" s="73">
        <f t="shared" si="9"/>
        <v>0</v>
      </c>
      <c r="I36" s="73">
        <f t="shared" si="9"/>
        <v>0</v>
      </c>
      <c r="J36" s="73">
        <f t="shared" si="9"/>
        <v>0</v>
      </c>
      <c r="K36" s="73">
        <f t="shared" si="9"/>
        <v>0</v>
      </c>
      <c r="L36" s="73">
        <f t="shared" si="9"/>
        <v>0</v>
      </c>
      <c r="M36" s="73">
        <f t="shared" si="9"/>
        <v>0</v>
      </c>
      <c r="N36" s="73">
        <f t="shared" si="9"/>
        <v>0</v>
      </c>
      <c r="O36" s="73">
        <f t="shared" si="9"/>
        <v>0</v>
      </c>
      <c r="P36" s="73">
        <f t="shared" si="5"/>
        <v>3200</v>
      </c>
      <c r="Q36" s="51"/>
    </row>
    <row r="37" spans="1:17" ht="37.200000000000003" customHeight="1" x14ac:dyDescent="0.35">
      <c r="A37" s="4" t="s">
        <v>97</v>
      </c>
      <c r="B37" s="31"/>
      <c r="C37" s="31"/>
      <c r="D37" s="5" t="s">
        <v>96</v>
      </c>
      <c r="E37" s="73">
        <f>E38</f>
        <v>3200</v>
      </c>
      <c r="F37" s="73">
        <f t="shared" ref="F37:O37" si="10">F38</f>
        <v>0</v>
      </c>
      <c r="G37" s="73">
        <f t="shared" si="10"/>
        <v>0</v>
      </c>
      <c r="H37" s="73">
        <f t="shared" si="10"/>
        <v>0</v>
      </c>
      <c r="I37" s="73">
        <f t="shared" si="10"/>
        <v>0</v>
      </c>
      <c r="J37" s="73">
        <f t="shared" si="10"/>
        <v>0</v>
      </c>
      <c r="K37" s="73">
        <f t="shared" si="10"/>
        <v>0</v>
      </c>
      <c r="L37" s="73">
        <f t="shared" si="10"/>
        <v>0</v>
      </c>
      <c r="M37" s="73">
        <f t="shared" si="10"/>
        <v>0</v>
      </c>
      <c r="N37" s="73">
        <f t="shared" si="10"/>
        <v>0</v>
      </c>
      <c r="O37" s="73">
        <f t="shared" si="10"/>
        <v>0</v>
      </c>
      <c r="P37" s="73">
        <f t="shared" si="5"/>
        <v>3200</v>
      </c>
      <c r="Q37" s="51"/>
    </row>
    <row r="38" spans="1:17" ht="37.200000000000003" customHeight="1" x14ac:dyDescent="0.35">
      <c r="A38" s="4" t="s">
        <v>113</v>
      </c>
      <c r="B38" s="31">
        <v>8710</v>
      </c>
      <c r="C38" s="4" t="s">
        <v>98</v>
      </c>
      <c r="D38" s="5" t="s">
        <v>114</v>
      </c>
      <c r="E38" s="73">
        <v>3200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  <c r="N38" s="73">
        <v>0</v>
      </c>
      <c r="O38" s="73">
        <v>0</v>
      </c>
      <c r="P38" s="73">
        <f t="shared" si="5"/>
        <v>3200</v>
      </c>
      <c r="Q38" s="51"/>
    </row>
    <row r="39" spans="1:17" ht="37.200000000000003" customHeight="1" x14ac:dyDescent="0.35">
      <c r="A39" s="4"/>
      <c r="B39" s="49"/>
      <c r="C39" s="4"/>
      <c r="D39" s="19" t="s">
        <v>76</v>
      </c>
      <c r="E39" s="73">
        <f>E14+E31+E36</f>
        <v>61068276</v>
      </c>
      <c r="F39" s="73">
        <f>F14+F31</f>
        <v>61065076</v>
      </c>
      <c r="G39" s="73">
        <f>G14+G31</f>
        <v>39179980</v>
      </c>
      <c r="H39" s="73">
        <f>H14+H31</f>
        <v>1085915</v>
      </c>
      <c r="I39" s="73">
        <f>I14+I31</f>
        <v>0</v>
      </c>
      <c r="J39" s="73">
        <f t="shared" si="6"/>
        <v>3887650</v>
      </c>
      <c r="K39" s="73">
        <f>K14+K31</f>
        <v>3561745</v>
      </c>
      <c r="L39" s="73">
        <f>L14+L31</f>
        <v>325905</v>
      </c>
      <c r="M39" s="73">
        <f>M14+M31</f>
        <v>253377</v>
      </c>
      <c r="N39" s="73">
        <f>N14+N31</f>
        <v>8210</v>
      </c>
      <c r="O39" s="73">
        <f>O14+O31</f>
        <v>3561745</v>
      </c>
      <c r="P39" s="73">
        <f t="shared" si="5"/>
        <v>64955926</v>
      </c>
      <c r="Q39" s="16"/>
    </row>
    <row r="40" spans="1:17" x14ac:dyDescent="0.35">
      <c r="A40" s="44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2" spans="1:17" s="78" customFormat="1" ht="130.80000000000001" customHeight="1" x14ac:dyDescent="0.45">
      <c r="A42" s="77"/>
      <c r="C42" s="77" t="s">
        <v>117</v>
      </c>
      <c r="L42" s="78" t="s">
        <v>118</v>
      </c>
    </row>
    <row r="43" spans="1:17" s="60" customFormat="1" ht="25.2" x14ac:dyDescent="0.45">
      <c r="A43" s="58"/>
      <c r="B43" s="58"/>
      <c r="C43" s="59"/>
    </row>
    <row r="44" spans="1:17" x14ac:dyDescent="0.35">
      <c r="A44" s="44"/>
    </row>
    <row r="45" spans="1:17" x14ac:dyDescent="0.35">
      <c r="A45" s="44"/>
    </row>
    <row r="46" spans="1:17" x14ac:dyDescent="0.35">
      <c r="A46" s="44"/>
    </row>
    <row r="47" spans="1:17" x14ac:dyDescent="0.35">
      <c r="A47" s="44"/>
    </row>
    <row r="48" spans="1:17" x14ac:dyDescent="0.35">
      <c r="A48" s="44"/>
    </row>
    <row r="49" spans="1:1" x14ac:dyDescent="0.35">
      <c r="A49" s="44"/>
    </row>
    <row r="50" spans="1:1" x14ac:dyDescent="0.35">
      <c r="A50" s="44"/>
    </row>
    <row r="51" spans="1:1" x14ac:dyDescent="0.35">
      <c r="A51" s="44"/>
    </row>
    <row r="52" spans="1:1" x14ac:dyDescent="0.35">
      <c r="A52" s="44"/>
    </row>
    <row r="53" spans="1:1" x14ac:dyDescent="0.35">
      <c r="A53" s="44"/>
    </row>
    <row r="54" spans="1:1" x14ac:dyDescent="0.35">
      <c r="A54" s="44"/>
    </row>
    <row r="55" spans="1:1" x14ac:dyDescent="0.35">
      <c r="A55" s="44"/>
    </row>
    <row r="56" spans="1:1" x14ac:dyDescent="0.35">
      <c r="A56" s="44"/>
    </row>
    <row r="57" spans="1:1" x14ac:dyDescent="0.35">
      <c r="A57" s="44"/>
    </row>
    <row r="58" spans="1:1" x14ac:dyDescent="0.35">
      <c r="A58" s="44"/>
    </row>
    <row r="59" spans="1:1" x14ac:dyDescent="0.35">
      <c r="A59" s="44"/>
    </row>
    <row r="60" spans="1:1" x14ac:dyDescent="0.35">
      <c r="A60" s="44"/>
    </row>
    <row r="61" spans="1:1" x14ac:dyDescent="0.35">
      <c r="A61" s="44"/>
    </row>
    <row r="62" spans="1:1" x14ac:dyDescent="0.35">
      <c r="A62" s="44"/>
    </row>
    <row r="63" spans="1:1" x14ac:dyDescent="0.35">
      <c r="A63" s="44"/>
    </row>
    <row r="64" spans="1:1" x14ac:dyDescent="0.35">
      <c r="A64" s="44"/>
    </row>
    <row r="65" spans="1:1" x14ac:dyDescent="0.35">
      <c r="A65" s="44"/>
    </row>
    <row r="66" spans="1:1" x14ac:dyDescent="0.35">
      <c r="A66" s="44"/>
    </row>
    <row r="67" spans="1:1" x14ac:dyDescent="0.35">
      <c r="A67" s="44"/>
    </row>
    <row r="68" spans="1:1" x14ac:dyDescent="0.35">
      <c r="A68" s="44"/>
    </row>
    <row r="69" spans="1:1" x14ac:dyDescent="0.35">
      <c r="A69" s="44"/>
    </row>
    <row r="70" spans="1:1" x14ac:dyDescent="0.35">
      <c r="A70" s="44"/>
    </row>
    <row r="71" spans="1:1" x14ac:dyDescent="0.35">
      <c r="A71" s="44"/>
    </row>
    <row r="72" spans="1:1" x14ac:dyDescent="0.35">
      <c r="A72" s="44"/>
    </row>
    <row r="73" spans="1:1" x14ac:dyDescent="0.35">
      <c r="A73" s="44"/>
    </row>
    <row r="74" spans="1:1" x14ac:dyDescent="0.35">
      <c r="A74" s="44"/>
    </row>
    <row r="75" spans="1:1" x14ac:dyDescent="0.35">
      <c r="A75" s="44"/>
    </row>
    <row r="76" spans="1:1" x14ac:dyDescent="0.35">
      <c r="A76" s="44"/>
    </row>
    <row r="77" spans="1:1" x14ac:dyDescent="0.35">
      <c r="A77" s="44"/>
    </row>
    <row r="78" spans="1:1" x14ac:dyDescent="0.35">
      <c r="A78" s="44"/>
    </row>
    <row r="79" spans="1:1" x14ac:dyDescent="0.35">
      <c r="A79" s="44"/>
    </row>
    <row r="80" spans="1:1" x14ac:dyDescent="0.35">
      <c r="A80" s="44"/>
    </row>
    <row r="81" spans="1:1" x14ac:dyDescent="0.35">
      <c r="A81" s="44"/>
    </row>
    <row r="82" spans="1:1" x14ac:dyDescent="0.35">
      <c r="A82" s="44"/>
    </row>
    <row r="83" spans="1:1" x14ac:dyDescent="0.35">
      <c r="A83" s="44"/>
    </row>
    <row r="84" spans="1:1" x14ac:dyDescent="0.35">
      <c r="A84" s="44"/>
    </row>
    <row r="85" spans="1:1" x14ac:dyDescent="0.35">
      <c r="A85" s="44"/>
    </row>
    <row r="86" spans="1:1" x14ac:dyDescent="0.35">
      <c r="A86" s="44"/>
    </row>
    <row r="87" spans="1:1" x14ac:dyDescent="0.35">
      <c r="A87" s="44"/>
    </row>
    <row r="88" spans="1:1" x14ac:dyDescent="0.35">
      <c r="A88" s="44"/>
    </row>
    <row r="89" spans="1:1" x14ac:dyDescent="0.35">
      <c r="A89" s="44"/>
    </row>
    <row r="90" spans="1:1" x14ac:dyDescent="0.35">
      <c r="A90" s="44"/>
    </row>
    <row r="91" spans="1:1" x14ac:dyDescent="0.35">
      <c r="A91" s="44"/>
    </row>
    <row r="92" spans="1:1" x14ac:dyDescent="0.35">
      <c r="A92" s="44"/>
    </row>
    <row r="93" spans="1:1" x14ac:dyDescent="0.35">
      <c r="A93" s="44"/>
    </row>
    <row r="94" spans="1:1" x14ac:dyDescent="0.35">
      <c r="A94" s="44"/>
    </row>
    <row r="95" spans="1:1" x14ac:dyDescent="0.35">
      <c r="A95" s="44"/>
    </row>
    <row r="96" spans="1:1" x14ac:dyDescent="0.35">
      <c r="A96" s="44"/>
    </row>
    <row r="97" spans="1:1" x14ac:dyDescent="0.35">
      <c r="A97" s="44"/>
    </row>
    <row r="98" spans="1:1" x14ac:dyDescent="0.35">
      <c r="A98" s="44"/>
    </row>
    <row r="99" spans="1:1" x14ac:dyDescent="0.35">
      <c r="A99" s="44"/>
    </row>
    <row r="100" spans="1:1" x14ac:dyDescent="0.35">
      <c r="A100" s="44"/>
    </row>
    <row r="101" spans="1:1" x14ac:dyDescent="0.35">
      <c r="A101" s="44"/>
    </row>
    <row r="102" spans="1:1" x14ac:dyDescent="0.35">
      <c r="A102" s="44"/>
    </row>
    <row r="103" spans="1:1" x14ac:dyDescent="0.35">
      <c r="A103" s="44"/>
    </row>
    <row r="104" spans="1:1" x14ac:dyDescent="0.35">
      <c r="A104" s="44"/>
    </row>
    <row r="105" spans="1:1" x14ac:dyDescent="0.35">
      <c r="A105" s="44"/>
    </row>
    <row r="106" spans="1:1" x14ac:dyDescent="0.35">
      <c r="A106" s="44"/>
    </row>
    <row r="107" spans="1:1" x14ac:dyDescent="0.35">
      <c r="A107" s="44"/>
    </row>
    <row r="108" spans="1:1" x14ac:dyDescent="0.35">
      <c r="A108" s="44"/>
    </row>
    <row r="109" spans="1:1" x14ac:dyDescent="0.35">
      <c r="A109" s="44"/>
    </row>
    <row r="110" spans="1:1" x14ac:dyDescent="0.35">
      <c r="A110" s="44"/>
    </row>
    <row r="111" spans="1:1" x14ac:dyDescent="0.35">
      <c r="A111" s="44"/>
    </row>
    <row r="112" spans="1:1" x14ac:dyDescent="0.35">
      <c r="A112" s="44"/>
    </row>
    <row r="113" spans="1:1" x14ac:dyDescent="0.35">
      <c r="A113" s="44"/>
    </row>
    <row r="114" spans="1:1" x14ac:dyDescent="0.35">
      <c r="A114" s="44"/>
    </row>
    <row r="115" spans="1:1" x14ac:dyDescent="0.35">
      <c r="A115" s="44"/>
    </row>
    <row r="116" spans="1:1" x14ac:dyDescent="0.35">
      <c r="A116" s="44"/>
    </row>
    <row r="117" spans="1:1" x14ac:dyDescent="0.35">
      <c r="A117" s="44"/>
    </row>
    <row r="118" spans="1:1" x14ac:dyDescent="0.35">
      <c r="A118" s="44"/>
    </row>
    <row r="119" spans="1:1" x14ac:dyDescent="0.35">
      <c r="A119" s="44"/>
    </row>
    <row r="120" spans="1:1" x14ac:dyDescent="0.35">
      <c r="A120" s="44"/>
    </row>
    <row r="121" spans="1:1" x14ac:dyDescent="0.35">
      <c r="A121" s="44"/>
    </row>
    <row r="122" spans="1:1" x14ac:dyDescent="0.35">
      <c r="A122" s="44"/>
    </row>
    <row r="123" spans="1:1" x14ac:dyDescent="0.35">
      <c r="A123" s="44"/>
    </row>
    <row r="124" spans="1:1" x14ac:dyDescent="0.35">
      <c r="A124" s="44"/>
    </row>
    <row r="125" spans="1:1" x14ac:dyDescent="0.35">
      <c r="A125" s="44"/>
    </row>
    <row r="126" spans="1:1" x14ac:dyDescent="0.35">
      <c r="A126" s="44"/>
    </row>
    <row r="127" spans="1:1" x14ac:dyDescent="0.35">
      <c r="A127" s="44"/>
    </row>
    <row r="128" spans="1:1" x14ac:dyDescent="0.35">
      <c r="A128" s="44"/>
    </row>
    <row r="129" spans="1:1" x14ac:dyDescent="0.35">
      <c r="A129" s="44"/>
    </row>
    <row r="130" spans="1:1" x14ac:dyDescent="0.35">
      <c r="A130" s="44"/>
    </row>
    <row r="131" spans="1:1" x14ac:dyDescent="0.35">
      <c r="A131" s="44"/>
    </row>
    <row r="132" spans="1:1" x14ac:dyDescent="0.35">
      <c r="A132" s="44"/>
    </row>
    <row r="133" spans="1:1" x14ac:dyDescent="0.35">
      <c r="A133" s="44"/>
    </row>
    <row r="134" spans="1:1" x14ac:dyDescent="0.35">
      <c r="A134" s="44"/>
    </row>
  </sheetData>
  <mergeCells count="23">
    <mergeCell ref="J10:O10"/>
    <mergeCell ref="K11:K12"/>
    <mergeCell ref="N1:O1"/>
    <mergeCell ref="N2:P2"/>
    <mergeCell ref="N3:P3"/>
    <mergeCell ref="N4:P4"/>
    <mergeCell ref="O11:O12"/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4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64" zoomScaleNormal="75" zoomScaleSheetLayoutView="64" workbookViewId="0">
      <selection activeCell="H5" sqref="H5"/>
    </sheetView>
  </sheetViews>
  <sheetFormatPr defaultColWidth="9.109375" defaultRowHeight="18" x14ac:dyDescent="0.35"/>
  <cols>
    <col min="1" max="1" width="17.33203125" style="1" customWidth="1"/>
    <col min="2" max="2" width="17.6640625" style="1" customWidth="1"/>
    <col min="3" max="3" width="15.88671875" style="1" customWidth="1"/>
    <col min="4" max="4" width="72.33203125" style="1" customWidth="1"/>
    <col min="5" max="5" width="67.6640625" style="1" customWidth="1"/>
    <col min="6" max="6" width="30.6640625" style="1" customWidth="1"/>
    <col min="7" max="7" width="19.6640625" style="1" customWidth="1"/>
    <col min="8" max="8" width="18.44140625" style="1" customWidth="1"/>
    <col min="9" max="9" width="16.88671875" style="1" customWidth="1"/>
    <col min="10" max="10" width="18.109375" style="1" customWidth="1"/>
    <col min="11" max="11" width="10.33203125" style="1" bestFit="1" customWidth="1"/>
    <col min="12" max="16384" width="9.109375" style="1"/>
  </cols>
  <sheetData>
    <row r="1" spans="1:11" s="6" customFormat="1" ht="26.1" customHeight="1" x14ac:dyDescent="0.4">
      <c r="H1" s="38" t="s">
        <v>21</v>
      </c>
      <c r="I1" s="38"/>
      <c r="J1" s="39"/>
      <c r="K1" s="39"/>
    </row>
    <row r="2" spans="1:11" s="6" customFormat="1" ht="26.1" customHeight="1" x14ac:dyDescent="0.35">
      <c r="H2" s="94" t="s">
        <v>3</v>
      </c>
      <c r="I2" s="94"/>
      <c r="J2" s="94"/>
      <c r="K2" s="94"/>
    </row>
    <row r="3" spans="1:11" s="6" customFormat="1" ht="26.1" customHeight="1" x14ac:dyDescent="0.4">
      <c r="H3" s="38" t="s">
        <v>105</v>
      </c>
      <c r="I3" s="38"/>
      <c r="J3" s="38"/>
      <c r="K3" s="39"/>
    </row>
    <row r="4" spans="1:11" s="6" customFormat="1" ht="26.1" customHeight="1" x14ac:dyDescent="0.4">
      <c r="H4" s="40" t="s">
        <v>120</v>
      </c>
      <c r="I4" s="40"/>
      <c r="J4" s="40"/>
      <c r="K4" s="39"/>
    </row>
    <row r="5" spans="1:11" x14ac:dyDescent="0.35">
      <c r="H5" s="8"/>
      <c r="I5" s="8"/>
      <c r="J5" s="8"/>
    </row>
    <row r="6" spans="1:11" s="37" customFormat="1" ht="30.6" customHeight="1" x14ac:dyDescent="0.35">
      <c r="A6" s="92" t="s">
        <v>19</v>
      </c>
      <c r="B6" s="93"/>
      <c r="C6" s="93"/>
      <c r="D6" s="93"/>
      <c r="E6" s="93"/>
      <c r="F6" s="93"/>
      <c r="G6" s="93"/>
      <c r="H6" s="93"/>
      <c r="I6" s="93"/>
      <c r="J6" s="93"/>
    </row>
    <row r="7" spans="1:11" s="37" customFormat="1" ht="27" customHeight="1" x14ac:dyDescent="0.35">
      <c r="A7" s="91" t="s">
        <v>112</v>
      </c>
      <c r="B7" s="91"/>
      <c r="C7" s="91"/>
      <c r="D7" s="91"/>
      <c r="E7" s="91"/>
      <c r="F7" s="91"/>
      <c r="G7" s="91"/>
      <c r="H7" s="91"/>
      <c r="I7" s="91"/>
      <c r="J7" s="91"/>
    </row>
    <row r="8" spans="1:11" s="37" customFormat="1" ht="49.8" customHeight="1" x14ac:dyDescent="0.4">
      <c r="A8" s="101" t="s">
        <v>103</v>
      </c>
      <c r="B8" s="101"/>
      <c r="C8" s="71"/>
      <c r="D8" s="71"/>
      <c r="E8" s="71"/>
      <c r="F8" s="71"/>
      <c r="G8" s="71"/>
      <c r="H8" s="71"/>
      <c r="I8" s="71"/>
      <c r="J8" s="71"/>
    </row>
    <row r="9" spans="1:11" s="26" customFormat="1" ht="22.8" customHeight="1" x14ac:dyDescent="0.35">
      <c r="A9" s="72" t="s">
        <v>91</v>
      </c>
      <c r="B9" s="72"/>
      <c r="C9" s="27"/>
      <c r="D9" s="27"/>
      <c r="E9" s="28"/>
      <c r="F9" s="28"/>
      <c r="G9" s="28"/>
      <c r="H9" s="24"/>
      <c r="I9" s="24"/>
      <c r="J9" s="29" t="s">
        <v>4</v>
      </c>
    </row>
    <row r="10" spans="1:11" s="35" customFormat="1" ht="118.2" customHeight="1" x14ac:dyDescent="0.25">
      <c r="A10" s="85" t="s">
        <v>77</v>
      </c>
      <c r="B10" s="85" t="s">
        <v>92</v>
      </c>
      <c r="C10" s="85" t="s">
        <v>73</v>
      </c>
      <c r="D10" s="85" t="s">
        <v>93</v>
      </c>
      <c r="E10" s="95" t="s">
        <v>78</v>
      </c>
      <c r="F10" s="95" t="s">
        <v>94</v>
      </c>
      <c r="G10" s="97" t="s">
        <v>70</v>
      </c>
      <c r="H10" s="95" t="s">
        <v>0</v>
      </c>
      <c r="I10" s="99" t="s">
        <v>1</v>
      </c>
      <c r="J10" s="100"/>
    </row>
    <row r="11" spans="1:11" s="35" customFormat="1" ht="118.2" customHeight="1" x14ac:dyDescent="0.25">
      <c r="A11" s="88"/>
      <c r="B11" s="88"/>
      <c r="C11" s="88"/>
      <c r="D11" s="88"/>
      <c r="E11" s="96"/>
      <c r="F11" s="96"/>
      <c r="G11" s="98"/>
      <c r="H11" s="96"/>
      <c r="I11" s="25" t="s">
        <v>71</v>
      </c>
      <c r="J11" s="25" t="s">
        <v>72</v>
      </c>
    </row>
    <row r="12" spans="1:11" s="53" customFormat="1" ht="18.600000000000001" customHeight="1" x14ac:dyDescent="0.2">
      <c r="A12" s="54">
        <v>1</v>
      </c>
      <c r="B12" s="54">
        <v>2</v>
      </c>
      <c r="C12" s="54">
        <v>3</v>
      </c>
      <c r="D12" s="55">
        <v>4</v>
      </c>
      <c r="E12" s="56">
        <v>5</v>
      </c>
      <c r="F12" s="56">
        <v>6</v>
      </c>
      <c r="G12" s="54">
        <v>7</v>
      </c>
      <c r="H12" s="56">
        <v>8</v>
      </c>
      <c r="I12" s="56">
        <v>9</v>
      </c>
      <c r="J12" s="56">
        <v>10</v>
      </c>
    </row>
    <row r="13" spans="1:11" s="35" customFormat="1" ht="64.95" customHeight="1" x14ac:dyDescent="0.25">
      <c r="A13" s="61"/>
      <c r="B13" s="61"/>
      <c r="C13" s="61"/>
      <c r="D13" s="61"/>
      <c r="E13" s="32" t="s">
        <v>85</v>
      </c>
      <c r="F13" s="32" t="s">
        <v>106</v>
      </c>
      <c r="G13" s="74">
        <f>H13+I13</f>
        <v>1023207</v>
      </c>
      <c r="H13" s="75">
        <f>H14+H18</f>
        <v>1023207</v>
      </c>
      <c r="I13" s="75">
        <f t="shared" ref="I13:J13" si="0">I14+I18</f>
        <v>0</v>
      </c>
      <c r="J13" s="75">
        <f t="shared" si="0"/>
        <v>0</v>
      </c>
    </row>
    <row r="14" spans="1:11" s="35" customFormat="1" ht="34.200000000000003" customHeight="1" x14ac:dyDescent="0.25">
      <c r="A14" s="4" t="s">
        <v>35</v>
      </c>
      <c r="B14" s="4"/>
      <c r="C14" s="4"/>
      <c r="D14" s="5" t="s">
        <v>10</v>
      </c>
      <c r="E14" s="30"/>
      <c r="F14" s="30"/>
      <c r="G14" s="74">
        <f>H14+I14</f>
        <v>267600</v>
      </c>
      <c r="H14" s="75">
        <f>H15</f>
        <v>267600</v>
      </c>
      <c r="I14" s="75">
        <f t="shared" ref="I14:I41" si="1">J14</f>
        <v>0</v>
      </c>
      <c r="J14" s="41">
        <v>0</v>
      </c>
    </row>
    <row r="15" spans="1:11" ht="34.200000000000003" customHeight="1" x14ac:dyDescent="0.35">
      <c r="A15" s="4" t="s">
        <v>36</v>
      </c>
      <c r="B15" s="45"/>
      <c r="C15" s="4"/>
      <c r="D15" s="5" t="s">
        <v>10</v>
      </c>
      <c r="E15" s="15"/>
      <c r="F15" s="15"/>
      <c r="G15" s="74">
        <f t="shared" ref="G15:G42" si="2">H15+I15</f>
        <v>267600</v>
      </c>
      <c r="H15" s="75">
        <f>H16+H17</f>
        <v>267600</v>
      </c>
      <c r="I15" s="75">
        <f t="shared" si="1"/>
        <v>0</v>
      </c>
      <c r="J15" s="41">
        <v>0</v>
      </c>
    </row>
    <row r="16" spans="1:11" ht="34.200000000000003" hidden="1" customHeight="1" x14ac:dyDescent="0.35">
      <c r="A16" s="48" t="s">
        <v>62</v>
      </c>
      <c r="B16" s="48" t="s">
        <v>63</v>
      </c>
      <c r="C16" s="48" t="s">
        <v>23</v>
      </c>
      <c r="D16" s="5" t="s">
        <v>24</v>
      </c>
      <c r="E16" s="15"/>
      <c r="F16" s="15"/>
      <c r="G16" s="74">
        <f t="shared" si="2"/>
        <v>0</v>
      </c>
      <c r="H16" s="75"/>
      <c r="I16" s="75">
        <f t="shared" si="1"/>
        <v>0</v>
      </c>
      <c r="J16" s="41">
        <v>0</v>
      </c>
    </row>
    <row r="17" spans="1:10" ht="45.6" customHeight="1" x14ac:dyDescent="0.35">
      <c r="A17" s="48" t="s">
        <v>64</v>
      </c>
      <c r="B17" s="30">
        <v>3242</v>
      </c>
      <c r="C17" s="30">
        <v>1090</v>
      </c>
      <c r="D17" s="18" t="s">
        <v>65</v>
      </c>
      <c r="E17" s="15"/>
      <c r="F17" s="15"/>
      <c r="G17" s="74">
        <f t="shared" si="2"/>
        <v>267600</v>
      </c>
      <c r="H17" s="75">
        <f>24000+243600</f>
        <v>267600</v>
      </c>
      <c r="I17" s="75">
        <f t="shared" si="1"/>
        <v>0</v>
      </c>
      <c r="J17" s="41">
        <v>0</v>
      </c>
    </row>
    <row r="18" spans="1:10" s="52" customFormat="1" ht="45.6" customHeight="1" x14ac:dyDescent="0.25">
      <c r="A18" s="4" t="s">
        <v>57</v>
      </c>
      <c r="B18" s="4"/>
      <c r="C18" s="4"/>
      <c r="D18" s="63" t="s">
        <v>11</v>
      </c>
      <c r="E18" s="36"/>
      <c r="F18" s="36"/>
      <c r="G18" s="74">
        <f t="shared" si="2"/>
        <v>755607</v>
      </c>
      <c r="H18" s="41">
        <f>H19</f>
        <v>755607</v>
      </c>
      <c r="I18" s="41">
        <f t="shared" ref="I18:J19" si="3">I19</f>
        <v>0</v>
      </c>
      <c r="J18" s="41">
        <f t="shared" si="3"/>
        <v>0</v>
      </c>
    </row>
    <row r="19" spans="1:10" s="52" customFormat="1" ht="45.6" customHeight="1" x14ac:dyDescent="0.25">
      <c r="A19" s="4" t="s">
        <v>58</v>
      </c>
      <c r="B19" s="4"/>
      <c r="C19" s="4"/>
      <c r="D19" s="63" t="s">
        <v>11</v>
      </c>
      <c r="E19" s="30"/>
      <c r="F19" s="30"/>
      <c r="G19" s="74">
        <f t="shared" si="2"/>
        <v>755607</v>
      </c>
      <c r="H19" s="41">
        <f>H20</f>
        <v>755607</v>
      </c>
      <c r="I19" s="41">
        <f t="shared" si="3"/>
        <v>0</v>
      </c>
      <c r="J19" s="41">
        <f t="shared" si="3"/>
        <v>0</v>
      </c>
    </row>
    <row r="20" spans="1:10" ht="45.6" customHeight="1" x14ac:dyDescent="0.35">
      <c r="A20" s="48" t="s">
        <v>69</v>
      </c>
      <c r="B20" s="30">
        <v>3242</v>
      </c>
      <c r="C20" s="30">
        <v>1090</v>
      </c>
      <c r="D20" s="18" t="s">
        <v>65</v>
      </c>
      <c r="E20" s="15"/>
      <c r="F20" s="15"/>
      <c r="G20" s="74">
        <f t="shared" si="2"/>
        <v>755607</v>
      </c>
      <c r="H20" s="75">
        <v>755607</v>
      </c>
      <c r="I20" s="75">
        <f t="shared" si="1"/>
        <v>0</v>
      </c>
      <c r="J20" s="41">
        <v>0</v>
      </c>
    </row>
    <row r="21" spans="1:10" ht="64.95" customHeight="1" x14ac:dyDescent="0.35">
      <c r="A21" s="4" t="s">
        <v>35</v>
      </c>
      <c r="B21" s="4"/>
      <c r="C21" s="4"/>
      <c r="D21" s="5" t="s">
        <v>10</v>
      </c>
      <c r="E21" s="32" t="s">
        <v>86</v>
      </c>
      <c r="F21" s="32" t="s">
        <v>107</v>
      </c>
      <c r="G21" s="74">
        <f t="shared" si="2"/>
        <v>94245</v>
      </c>
      <c r="H21" s="41">
        <f>H22</f>
        <v>94245</v>
      </c>
      <c r="I21" s="75">
        <f t="shared" si="1"/>
        <v>0</v>
      </c>
      <c r="J21" s="41">
        <v>0</v>
      </c>
    </row>
    <row r="22" spans="1:10" ht="34.200000000000003" customHeight="1" x14ac:dyDescent="0.35">
      <c r="A22" s="4" t="s">
        <v>36</v>
      </c>
      <c r="B22" s="45"/>
      <c r="C22" s="4"/>
      <c r="D22" s="5" t="s">
        <v>10</v>
      </c>
      <c r="E22" s="32"/>
      <c r="F22" s="32"/>
      <c r="G22" s="74">
        <f t="shared" si="2"/>
        <v>94245</v>
      </c>
      <c r="H22" s="41">
        <f>H23+H24</f>
        <v>94245</v>
      </c>
      <c r="I22" s="75">
        <f t="shared" si="1"/>
        <v>0</v>
      </c>
      <c r="J22" s="41">
        <v>0</v>
      </c>
    </row>
    <row r="23" spans="1:10" ht="45" customHeight="1" x14ac:dyDescent="0.35">
      <c r="A23" s="4" t="s">
        <v>39</v>
      </c>
      <c r="B23" s="46" t="s">
        <v>26</v>
      </c>
      <c r="C23" s="4" t="s">
        <v>15</v>
      </c>
      <c r="D23" s="50" t="s">
        <v>25</v>
      </c>
      <c r="E23" s="32"/>
      <c r="F23" s="32"/>
      <c r="G23" s="74">
        <f t="shared" si="2"/>
        <v>55745</v>
      </c>
      <c r="H23" s="75">
        <v>55745</v>
      </c>
      <c r="I23" s="75">
        <f t="shared" si="1"/>
        <v>0</v>
      </c>
      <c r="J23" s="41">
        <v>0</v>
      </c>
    </row>
    <row r="24" spans="1:10" ht="83.4" customHeight="1" x14ac:dyDescent="0.35">
      <c r="A24" s="4" t="s">
        <v>74</v>
      </c>
      <c r="B24" s="31">
        <v>3140</v>
      </c>
      <c r="C24" s="31">
        <v>1040</v>
      </c>
      <c r="D24" s="5" t="s">
        <v>75</v>
      </c>
      <c r="E24" s="15"/>
      <c r="F24" s="15"/>
      <c r="G24" s="74">
        <f>H24+I24</f>
        <v>38500</v>
      </c>
      <c r="H24" s="75">
        <v>38500</v>
      </c>
      <c r="I24" s="75">
        <f>J24</f>
        <v>0</v>
      </c>
      <c r="J24" s="41">
        <v>0</v>
      </c>
    </row>
    <row r="25" spans="1:10" ht="64.95" customHeight="1" x14ac:dyDescent="0.35">
      <c r="A25" s="4" t="s">
        <v>35</v>
      </c>
      <c r="B25" s="4"/>
      <c r="C25" s="4"/>
      <c r="D25" s="5" t="s">
        <v>10</v>
      </c>
      <c r="E25" s="30" t="s">
        <v>87</v>
      </c>
      <c r="F25" s="30" t="s">
        <v>108</v>
      </c>
      <c r="G25" s="74">
        <f t="shared" si="2"/>
        <v>126400</v>
      </c>
      <c r="H25" s="75">
        <f>H26</f>
        <v>126400</v>
      </c>
      <c r="I25" s="75">
        <f t="shared" ref="I25:J25" si="4">I26</f>
        <v>0</v>
      </c>
      <c r="J25" s="75">
        <f t="shared" si="4"/>
        <v>0</v>
      </c>
    </row>
    <row r="26" spans="1:10" ht="34.200000000000003" customHeight="1" x14ac:dyDescent="0.35">
      <c r="A26" s="4" t="s">
        <v>36</v>
      </c>
      <c r="B26" s="45"/>
      <c r="C26" s="4"/>
      <c r="D26" s="5" t="s">
        <v>10</v>
      </c>
      <c r="E26" s="30"/>
      <c r="F26" s="30"/>
      <c r="G26" s="74">
        <f t="shared" si="2"/>
        <v>126400</v>
      </c>
      <c r="H26" s="75">
        <f>H27+H28+H29+H30</f>
        <v>126400</v>
      </c>
      <c r="I26" s="75">
        <f t="shared" si="1"/>
        <v>0</v>
      </c>
      <c r="J26" s="41">
        <v>0</v>
      </c>
    </row>
    <row r="27" spans="1:10" ht="40.200000000000003" customHeight="1" x14ac:dyDescent="0.35">
      <c r="A27" s="4" t="s">
        <v>39</v>
      </c>
      <c r="B27" s="46" t="s">
        <v>26</v>
      </c>
      <c r="C27" s="4" t="s">
        <v>15</v>
      </c>
      <c r="D27" s="50" t="s">
        <v>25</v>
      </c>
      <c r="E27" s="32"/>
      <c r="F27" s="32"/>
      <c r="G27" s="74">
        <f t="shared" ref="G27" si="5">H27+I27</f>
        <v>51600</v>
      </c>
      <c r="H27" s="75">
        <v>51600</v>
      </c>
      <c r="I27" s="75">
        <f t="shared" ref="I27" si="6">J27</f>
        <v>0</v>
      </c>
      <c r="J27" s="41">
        <v>0</v>
      </c>
    </row>
    <row r="28" spans="1:10" ht="45" customHeight="1" x14ac:dyDescent="0.35">
      <c r="A28" s="4" t="s">
        <v>42</v>
      </c>
      <c r="B28" s="4" t="s">
        <v>44</v>
      </c>
      <c r="C28" s="4" t="s">
        <v>15</v>
      </c>
      <c r="D28" s="50" t="s">
        <v>28</v>
      </c>
      <c r="E28" s="15"/>
      <c r="F28" s="15"/>
      <c r="G28" s="74">
        <f t="shared" si="2"/>
        <v>12000</v>
      </c>
      <c r="H28" s="75">
        <v>12000</v>
      </c>
      <c r="I28" s="75">
        <v>0</v>
      </c>
      <c r="J28" s="41">
        <v>0</v>
      </c>
    </row>
    <row r="29" spans="1:10" ht="34.200000000000003" customHeight="1" x14ac:dyDescent="0.35">
      <c r="A29" s="4" t="s">
        <v>43</v>
      </c>
      <c r="B29" s="4" t="s">
        <v>45</v>
      </c>
      <c r="C29" s="4" t="s">
        <v>15</v>
      </c>
      <c r="D29" s="50" t="s">
        <v>29</v>
      </c>
      <c r="E29" s="15"/>
      <c r="F29" s="15"/>
      <c r="G29" s="74">
        <f t="shared" si="2"/>
        <v>33000</v>
      </c>
      <c r="H29" s="75">
        <v>33000</v>
      </c>
      <c r="I29" s="75">
        <f t="shared" si="1"/>
        <v>0</v>
      </c>
      <c r="J29" s="41">
        <v>0</v>
      </c>
    </row>
    <row r="30" spans="1:10" ht="45" customHeight="1" x14ac:dyDescent="0.35">
      <c r="A30" s="4" t="s">
        <v>83</v>
      </c>
      <c r="B30" s="31">
        <v>3131</v>
      </c>
      <c r="C30" s="31">
        <v>1040</v>
      </c>
      <c r="D30" s="57" t="s">
        <v>84</v>
      </c>
      <c r="E30" s="30"/>
      <c r="F30" s="30"/>
      <c r="G30" s="74">
        <f t="shared" si="2"/>
        <v>29800</v>
      </c>
      <c r="H30" s="75">
        <v>29800</v>
      </c>
      <c r="I30" s="75">
        <f t="shared" si="1"/>
        <v>0</v>
      </c>
      <c r="J30" s="41">
        <v>0</v>
      </c>
    </row>
    <row r="31" spans="1:10" ht="64.95" customHeight="1" x14ac:dyDescent="0.35">
      <c r="A31" s="4" t="s">
        <v>35</v>
      </c>
      <c r="B31" s="4"/>
      <c r="C31" s="4"/>
      <c r="D31" s="5" t="s">
        <v>10</v>
      </c>
      <c r="E31" s="30" t="s">
        <v>88</v>
      </c>
      <c r="F31" s="30" t="s">
        <v>109</v>
      </c>
      <c r="G31" s="74">
        <f t="shared" si="2"/>
        <v>338600</v>
      </c>
      <c r="H31" s="75">
        <f>H32</f>
        <v>338600</v>
      </c>
      <c r="I31" s="75">
        <f t="shared" ref="I31:J32" si="7">I32</f>
        <v>0</v>
      </c>
      <c r="J31" s="75">
        <f t="shared" si="7"/>
        <v>0</v>
      </c>
    </row>
    <row r="32" spans="1:10" ht="34.200000000000003" customHeight="1" x14ac:dyDescent="0.35">
      <c r="A32" s="4" t="s">
        <v>36</v>
      </c>
      <c r="B32" s="45"/>
      <c r="C32" s="4"/>
      <c r="D32" s="5" t="s">
        <v>10</v>
      </c>
      <c r="E32" s="30"/>
      <c r="F32" s="30" t="s">
        <v>5</v>
      </c>
      <c r="G32" s="74">
        <f t="shared" si="2"/>
        <v>338600</v>
      </c>
      <c r="H32" s="75">
        <f>H33</f>
        <v>338600</v>
      </c>
      <c r="I32" s="75">
        <f t="shared" si="7"/>
        <v>0</v>
      </c>
      <c r="J32" s="75">
        <f t="shared" si="7"/>
        <v>0</v>
      </c>
    </row>
    <row r="33" spans="1:10" ht="34.200000000000003" customHeight="1" x14ac:dyDescent="0.35">
      <c r="A33" s="48" t="s">
        <v>66</v>
      </c>
      <c r="B33" s="30">
        <v>4082</v>
      </c>
      <c r="C33" s="48" t="s">
        <v>22</v>
      </c>
      <c r="D33" s="18" t="s">
        <v>67</v>
      </c>
      <c r="E33" s="30"/>
      <c r="F33" s="30"/>
      <c r="G33" s="74">
        <f t="shared" si="2"/>
        <v>338600</v>
      </c>
      <c r="H33" s="75">
        <v>338600</v>
      </c>
      <c r="I33" s="75">
        <v>0</v>
      </c>
      <c r="J33" s="41">
        <v>0</v>
      </c>
    </row>
    <row r="34" spans="1:10" ht="64.95" customHeight="1" x14ac:dyDescent="0.35">
      <c r="A34" s="4" t="s">
        <v>35</v>
      </c>
      <c r="B34" s="4"/>
      <c r="C34" s="4"/>
      <c r="D34" s="5" t="s">
        <v>10</v>
      </c>
      <c r="E34" s="30" t="s">
        <v>89</v>
      </c>
      <c r="F34" s="30" t="s">
        <v>110</v>
      </c>
      <c r="G34" s="74">
        <f t="shared" si="2"/>
        <v>57800</v>
      </c>
      <c r="H34" s="75">
        <f>H35</f>
        <v>57800</v>
      </c>
      <c r="I34" s="75">
        <f t="shared" ref="I34:J35" si="8">I35</f>
        <v>0</v>
      </c>
      <c r="J34" s="75">
        <f t="shared" si="8"/>
        <v>0</v>
      </c>
    </row>
    <row r="35" spans="1:10" ht="34.200000000000003" customHeight="1" x14ac:dyDescent="0.35">
      <c r="A35" s="4" t="s">
        <v>36</v>
      </c>
      <c r="B35" s="45"/>
      <c r="C35" s="4"/>
      <c r="D35" s="5" t="s">
        <v>10</v>
      </c>
      <c r="E35" s="30"/>
      <c r="F35" s="30"/>
      <c r="G35" s="74">
        <f t="shared" si="2"/>
        <v>57800</v>
      </c>
      <c r="H35" s="75">
        <f>H36</f>
        <v>57800</v>
      </c>
      <c r="I35" s="75">
        <f t="shared" si="8"/>
        <v>0</v>
      </c>
      <c r="J35" s="75">
        <f t="shared" si="8"/>
        <v>0</v>
      </c>
    </row>
    <row r="36" spans="1:10" ht="64.95" customHeight="1" x14ac:dyDescent="0.35">
      <c r="A36" s="4" t="s">
        <v>47</v>
      </c>
      <c r="B36" s="45" t="s">
        <v>48</v>
      </c>
      <c r="C36" s="4" t="s">
        <v>16</v>
      </c>
      <c r="D36" s="50" t="s">
        <v>49</v>
      </c>
      <c r="E36" s="62"/>
      <c r="F36" s="69"/>
      <c r="G36" s="74">
        <f t="shared" si="2"/>
        <v>57800</v>
      </c>
      <c r="H36" s="75">
        <v>57800</v>
      </c>
      <c r="I36" s="75">
        <f t="shared" si="1"/>
        <v>0</v>
      </c>
      <c r="J36" s="41">
        <v>0</v>
      </c>
    </row>
    <row r="37" spans="1:10" ht="85.95" customHeight="1" x14ac:dyDescent="0.35">
      <c r="A37" s="4" t="s">
        <v>35</v>
      </c>
      <c r="B37" s="4"/>
      <c r="C37" s="4"/>
      <c r="D37" s="5" t="s">
        <v>10</v>
      </c>
      <c r="E37" s="33" t="s">
        <v>90</v>
      </c>
      <c r="F37" s="33" t="s">
        <v>111</v>
      </c>
      <c r="G37" s="74">
        <f t="shared" si="2"/>
        <v>9914574</v>
      </c>
      <c r="H37" s="75">
        <f>H38</f>
        <v>6412829</v>
      </c>
      <c r="I37" s="75">
        <f t="shared" ref="I37:J37" si="9">I38</f>
        <v>3501745</v>
      </c>
      <c r="J37" s="75">
        <f t="shared" si="9"/>
        <v>3501745</v>
      </c>
    </row>
    <row r="38" spans="1:10" ht="34.200000000000003" customHeight="1" x14ac:dyDescent="0.35">
      <c r="A38" s="4" t="s">
        <v>36</v>
      </c>
      <c r="B38" s="45"/>
      <c r="C38" s="4"/>
      <c r="D38" s="5" t="s">
        <v>10</v>
      </c>
      <c r="E38" s="33"/>
      <c r="F38" s="33"/>
      <c r="G38" s="74">
        <f t="shared" si="2"/>
        <v>9914574</v>
      </c>
      <c r="H38" s="75">
        <f>H39+H40+H41</f>
        <v>6412829</v>
      </c>
      <c r="I38" s="75">
        <f t="shared" ref="I38:J38" si="10">I39+I40+I41</f>
        <v>3501745</v>
      </c>
      <c r="J38" s="75">
        <f t="shared" si="10"/>
        <v>3501745</v>
      </c>
    </row>
    <row r="39" spans="1:10" ht="34.200000000000003" customHeight="1" x14ac:dyDescent="0.35">
      <c r="A39" s="4" t="s">
        <v>50</v>
      </c>
      <c r="B39" s="45" t="s">
        <v>51</v>
      </c>
      <c r="C39" s="4" t="s">
        <v>30</v>
      </c>
      <c r="D39" s="17" t="s">
        <v>52</v>
      </c>
      <c r="E39" s="33"/>
      <c r="F39" s="33"/>
      <c r="G39" s="74">
        <f t="shared" si="2"/>
        <v>6782429</v>
      </c>
      <c r="H39" s="75">
        <f>6484100+163150+67029-315850</f>
        <v>6398429</v>
      </c>
      <c r="I39" s="75">
        <f t="shared" si="1"/>
        <v>384000</v>
      </c>
      <c r="J39" s="41">
        <f>384000</f>
        <v>384000</v>
      </c>
    </row>
    <row r="40" spans="1:10" ht="34.200000000000003" customHeight="1" x14ac:dyDescent="0.35">
      <c r="A40" s="4" t="s">
        <v>53</v>
      </c>
      <c r="B40" s="47" t="s">
        <v>54</v>
      </c>
      <c r="C40" s="4" t="s">
        <v>55</v>
      </c>
      <c r="D40" s="36" t="s">
        <v>56</v>
      </c>
      <c r="E40" s="15"/>
      <c r="F40" s="15"/>
      <c r="G40" s="74">
        <f t="shared" si="2"/>
        <v>14400</v>
      </c>
      <c r="H40" s="75">
        <v>14400</v>
      </c>
      <c r="I40" s="75">
        <f t="shared" si="1"/>
        <v>0</v>
      </c>
      <c r="J40" s="41">
        <v>0</v>
      </c>
    </row>
    <row r="41" spans="1:10" ht="34.200000000000003" customHeight="1" x14ac:dyDescent="0.35">
      <c r="A41" s="4" t="s">
        <v>99</v>
      </c>
      <c r="B41" s="47" t="s">
        <v>100</v>
      </c>
      <c r="C41" s="4" t="s">
        <v>101</v>
      </c>
      <c r="D41" s="76" t="s">
        <v>102</v>
      </c>
      <c r="E41" s="15"/>
      <c r="F41" s="15"/>
      <c r="G41" s="74">
        <f t="shared" si="2"/>
        <v>3117745</v>
      </c>
      <c r="H41" s="75">
        <v>0</v>
      </c>
      <c r="I41" s="75">
        <f t="shared" si="1"/>
        <v>3117745</v>
      </c>
      <c r="J41" s="41">
        <f>1732043+1385702</f>
        <v>3117745</v>
      </c>
    </row>
    <row r="42" spans="1:10" ht="34.200000000000003" customHeight="1" x14ac:dyDescent="0.35">
      <c r="A42" s="15"/>
      <c r="B42" s="15"/>
      <c r="C42" s="15"/>
      <c r="D42" s="34" t="s">
        <v>20</v>
      </c>
      <c r="E42" s="15"/>
      <c r="F42" s="15"/>
      <c r="G42" s="74">
        <f t="shared" si="2"/>
        <v>11554826</v>
      </c>
      <c r="H42" s="41">
        <f>H13+H21+H25+H31+H34+H37</f>
        <v>8053081</v>
      </c>
      <c r="I42" s="41">
        <f>I13+I21+I25+I31+I34+I37</f>
        <v>3501745</v>
      </c>
      <c r="J42" s="41">
        <f>J13+J21+J25+J31+J34+J37</f>
        <v>3501745</v>
      </c>
    </row>
    <row r="43" spans="1:10" x14ac:dyDescent="0.35">
      <c r="I43" s="81"/>
    </row>
    <row r="45" spans="1:10" s="80" customFormat="1" ht="32.4" customHeight="1" x14ac:dyDescent="0.45">
      <c r="A45" s="79"/>
      <c r="C45" s="79" t="s">
        <v>117</v>
      </c>
      <c r="F45" s="80" t="s">
        <v>118</v>
      </c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verticalDpi="0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Додаток 1</vt:lpstr>
      <vt:lpstr>Додаток 2</vt:lpstr>
      <vt:lpstr>'Додаток 1'!Заголовки_для_печати</vt:lpstr>
      <vt:lpstr>'Додаток 2'!Заголовки_для_печати</vt:lpstr>
      <vt:lpstr>'Додаток 1'!Область_печати</vt:lpstr>
      <vt:lpstr>'Додаток 2'!Область_печати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Пользователь</cp:lastModifiedBy>
  <cp:lastPrinted>2021-05-12T09:20:30Z</cp:lastPrinted>
  <dcterms:created xsi:type="dcterms:W3CDTF">2014-12-27T12:45:40Z</dcterms:created>
  <dcterms:modified xsi:type="dcterms:W3CDTF">2021-05-26T08:28:53Z</dcterms:modified>
</cp:coreProperties>
</file>