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85" activeTab="1"/>
  </bookViews>
  <sheets>
    <sheet name="Виконання 2020-2024" sheetId="1" r:id="rId1"/>
    <sheet name="Виконання,проект,прогноз" sheetId="2" r:id="rId2"/>
  </sheets>
  <definedNames>
    <definedName name="_xlnm.Print_Area" localSheetId="1">'Виконання,проект,прогноз'!$A$1:$L$30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M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 на городском бюджете только молодь</t>
        </r>
      </text>
    </comment>
    <comment ref="H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 на городском бюджете только молодь</t>
        </r>
      </text>
    </comment>
  </commentList>
</comments>
</file>

<file path=xl/sharedStrings.xml><?xml version="1.0" encoding="utf-8"?>
<sst xmlns="http://schemas.openxmlformats.org/spreadsheetml/2006/main" count="64" uniqueCount="50">
  <si>
    <t>Статті видатків</t>
  </si>
  <si>
    <t>Соцкультсфера</t>
  </si>
  <si>
    <t>культура та мистецтво</t>
  </si>
  <si>
    <t>фізкультура і спорт</t>
  </si>
  <si>
    <t>Соціальний захист</t>
  </si>
  <si>
    <t>допомога сім"ям з дітьми</t>
  </si>
  <si>
    <t>Молодіжні програми</t>
  </si>
  <si>
    <t>Інші видатки</t>
  </si>
  <si>
    <t>Органи місцевого самоврядування</t>
  </si>
  <si>
    <t>тис.грн.</t>
  </si>
  <si>
    <t>Доходи</t>
  </si>
  <si>
    <t>проект</t>
  </si>
  <si>
    <t xml:space="preserve">план уточнений </t>
  </si>
  <si>
    <t>Територіальний центр</t>
  </si>
  <si>
    <t>УСЬОГО</t>
  </si>
  <si>
    <t>у тому числі</t>
  </si>
  <si>
    <t>за основними функціями видатків загального фонду</t>
  </si>
  <si>
    <t>по захищених статтях видатків загального фонду</t>
  </si>
  <si>
    <t>РАЗОМ</t>
  </si>
  <si>
    <t>звіт</t>
  </si>
  <si>
    <t>очікуване виконання</t>
  </si>
  <si>
    <t>Соціальний захист та соціальне забезпечення</t>
  </si>
  <si>
    <t>Поточні трансферти населенню          2730</t>
  </si>
  <si>
    <t>Заробітна плата                                    2110</t>
  </si>
  <si>
    <t>Нарахування на зарплату                     2120</t>
  </si>
  <si>
    <t>Енергоносії                                          2270</t>
  </si>
  <si>
    <t xml:space="preserve">Харчування      </t>
  </si>
  <si>
    <t xml:space="preserve">Медикаменти                                       </t>
  </si>
  <si>
    <t>Найменування видатків</t>
  </si>
  <si>
    <t>КЕКВ</t>
  </si>
  <si>
    <t>Разом видатків</t>
  </si>
  <si>
    <t>Органи управління</t>
  </si>
  <si>
    <t>Місцеві вибори</t>
  </si>
  <si>
    <t>Громадські роботи</t>
  </si>
  <si>
    <t>Інші витрати на соцзахист</t>
  </si>
  <si>
    <t>Резервний фонд (фінансовий відділ)</t>
  </si>
  <si>
    <t>Інші заходи у сфері соціального захисту</t>
  </si>
  <si>
    <t>Житлово-комунальне господарство</t>
  </si>
  <si>
    <t>тис. грн.</t>
  </si>
  <si>
    <t xml:space="preserve">ПОКАЗНИКИ </t>
  </si>
  <si>
    <t xml:space="preserve"> БЮДЖЕТУ ДОВГИНЦІВСЬКОГО РАЙОНУ У МІСТІ КРИВИЙ РІГ</t>
  </si>
  <si>
    <t xml:space="preserve">ПОКАЗНИКИ  </t>
  </si>
  <si>
    <t>БЮДЖЕТУ ДОВГИНЦІВСЬКОГО РАЙОНУ У МІСТІ КРИВИЙ РІГ</t>
  </si>
  <si>
    <t>прогноз</t>
  </si>
  <si>
    <t xml:space="preserve">Начальник фінансового відділу                                                                                                                    </t>
  </si>
  <si>
    <t>Яна Зубко</t>
  </si>
  <si>
    <t xml:space="preserve">Начальник фінансового відділу    </t>
  </si>
  <si>
    <t xml:space="preserve">                                                                            </t>
  </si>
  <si>
    <t>(звіт, очікуване виконання, проект)</t>
  </si>
  <si>
    <t>ЖКГ, благоустрій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</si>
</sst>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_-* #,##0_₴_-;\-* #,##0_₴_-;_-* &quot;-&quot;_₴_-;_-@_-"/>
    <numFmt numFmtId="173" formatCode="_-* #,##0.00_₴_-;\-* #,##0.00_₴_-;_-* &quot;-&quot;??_₴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₽_-;\-* #,##0_₽_-;_-* &quot;-&quot;_₽_-;_-@_-"/>
    <numFmt numFmtId="180" formatCode="_-* #,##0.00&quot;₽&quot;_-;\-* #,##0.00&quot;₽&quot;_-;_-* &quot;-&quot;??&quot;₽&quot;_-;_-@_-"/>
    <numFmt numFmtId="181" formatCode="_-* #,##0.00_₽_-;\-* #,##0.00_₽_-;_-* &quot;-&quot;??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000000000"/>
    <numFmt numFmtId="207" formatCode="0.00000000000"/>
    <numFmt numFmtId="208" formatCode="0.000000000000"/>
    <numFmt numFmtId="209" formatCode="0.000000000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0.0%"/>
    <numFmt numFmtId="218" formatCode="yyyy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_(* #,##0.0_);_(* \(#,##0.0\);_(* &quot;-&quot;??_);_(@_)"/>
    <numFmt numFmtId="224" formatCode="_-* #,##0.0_₴_-;\-* #,##0.0_₴_-;_-* &quot;-&quot;?_₴_-;_-@_-"/>
    <numFmt numFmtId="225" formatCode="#,##0.0"/>
  </numFmts>
  <fonts count="49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216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212" fontId="8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225" fontId="6" fillId="0" borderId="10" xfId="59" applyNumberFormat="1" applyFont="1" applyFill="1" applyBorder="1" applyAlignment="1">
      <alignment horizontal="center"/>
    </xf>
    <xf numFmtId="225" fontId="5" fillId="0" borderId="10" xfId="59" applyNumberFormat="1" applyFont="1" applyFill="1" applyBorder="1" applyAlignment="1">
      <alignment horizontal="center"/>
    </xf>
    <xf numFmtId="225" fontId="6" fillId="0" borderId="10" xfId="59" applyNumberFormat="1" applyFont="1" applyFill="1" applyBorder="1" applyAlignment="1">
      <alignment horizontal="center" vertical="center" wrapText="1"/>
    </xf>
    <xf numFmtId="225" fontId="5" fillId="0" borderId="10" xfId="59" applyNumberFormat="1" applyFont="1" applyFill="1" applyBorder="1" applyAlignment="1">
      <alignment horizontal="center" vertical="center" wrapText="1"/>
    </xf>
    <xf numFmtId="225" fontId="5" fillId="0" borderId="10" xfId="0" applyNumberFormat="1" applyFont="1" applyFill="1" applyBorder="1" applyAlignment="1">
      <alignment horizontal="right"/>
    </xf>
    <xf numFmtId="225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6"/>
  <sheetViews>
    <sheetView view="pageBreakPreview" zoomScale="60" zoomScalePageLayoutView="0" workbookViewId="0" topLeftCell="A1">
      <selection activeCell="C14" sqref="C14"/>
    </sheetView>
  </sheetViews>
  <sheetFormatPr defaultColWidth="9.140625" defaultRowHeight="12.75"/>
  <cols>
    <col min="1" max="1" width="42.57421875" style="19" customWidth="1"/>
    <col min="2" max="2" width="19.421875" style="19" customWidth="1"/>
    <col min="3" max="3" width="21.140625" style="19" customWidth="1"/>
    <col min="4" max="4" width="18.8515625" style="19" customWidth="1"/>
    <col min="5" max="5" width="19.00390625" style="19" customWidth="1"/>
    <col min="6" max="6" width="20.421875" style="19" customWidth="1"/>
    <col min="7" max="7" width="18.7109375" style="19" customWidth="1"/>
    <col min="8" max="8" width="19.28125" style="19" customWidth="1"/>
    <col min="9" max="9" width="21.421875" style="19" customWidth="1"/>
    <col min="10" max="16384" width="9.140625" style="19" customWidth="1"/>
  </cols>
  <sheetData>
    <row r="4" spans="1:8" ht="30" customHeight="1">
      <c r="A4" s="29" t="s">
        <v>39</v>
      </c>
      <c r="B4" s="29"/>
      <c r="C4" s="29"/>
      <c r="D4" s="29"/>
      <c r="E4" s="29"/>
      <c r="F4" s="29"/>
      <c r="G4" s="29"/>
      <c r="H4" s="29"/>
    </row>
    <row r="5" spans="1:8" ht="39" customHeight="1">
      <c r="A5" s="32" t="s">
        <v>40</v>
      </c>
      <c r="B5" s="33"/>
      <c r="C5" s="33"/>
      <c r="D5" s="33"/>
      <c r="E5" s="33"/>
      <c r="F5" s="33"/>
      <c r="G5" s="33"/>
      <c r="H5" s="33"/>
    </row>
    <row r="6" spans="1:8" ht="17.25" customHeight="1">
      <c r="A6" s="30" t="s">
        <v>16</v>
      </c>
      <c r="B6" s="30"/>
      <c r="C6" s="30"/>
      <c r="D6" s="30"/>
      <c r="E6" s="30"/>
      <c r="F6" s="30"/>
      <c r="G6" s="30"/>
      <c r="H6" s="30"/>
    </row>
    <row r="7" spans="1:8" ht="18">
      <c r="A7" s="2"/>
      <c r="B7" s="2"/>
      <c r="C7" s="2"/>
      <c r="D7" s="2"/>
      <c r="E7" s="2"/>
      <c r="F7" s="2"/>
      <c r="G7" s="2"/>
      <c r="H7" s="1" t="s">
        <v>38</v>
      </c>
    </row>
    <row r="8" spans="1:8" ht="39" customHeight="1">
      <c r="A8" s="31" t="s">
        <v>0</v>
      </c>
      <c r="B8" s="31">
        <v>2020</v>
      </c>
      <c r="C8" s="31"/>
      <c r="D8" s="31">
        <v>2021</v>
      </c>
      <c r="E8" s="31"/>
      <c r="F8" s="4">
        <v>2022</v>
      </c>
      <c r="G8" s="4">
        <v>2023</v>
      </c>
      <c r="H8" s="4">
        <v>2024</v>
      </c>
    </row>
    <row r="9" spans="1:8" ht="42.75" customHeight="1">
      <c r="A9" s="31"/>
      <c r="B9" s="4" t="s">
        <v>12</v>
      </c>
      <c r="C9" s="9" t="s">
        <v>19</v>
      </c>
      <c r="D9" s="4" t="s">
        <v>12</v>
      </c>
      <c r="E9" s="9" t="s">
        <v>20</v>
      </c>
      <c r="F9" s="9" t="s">
        <v>11</v>
      </c>
      <c r="G9" s="9" t="s">
        <v>43</v>
      </c>
      <c r="H9" s="9" t="s">
        <v>43</v>
      </c>
    </row>
    <row r="10" spans="1:8" ht="18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</row>
    <row r="11" spans="1:8" ht="12.75" customHeight="1" hidden="1">
      <c r="A11" s="3"/>
      <c r="B11" s="3"/>
      <c r="C11" s="3"/>
      <c r="D11" s="3"/>
      <c r="E11" s="3"/>
      <c r="F11" s="3"/>
      <c r="G11" s="3"/>
      <c r="H11" s="3"/>
    </row>
    <row r="12" spans="1:8" ht="20.25" customHeight="1" hidden="1">
      <c r="A12" s="3" t="s">
        <v>10</v>
      </c>
      <c r="B12" s="3"/>
      <c r="C12" s="3"/>
      <c r="D12" s="3"/>
      <c r="E12" s="3"/>
      <c r="F12" s="3"/>
      <c r="G12" s="3"/>
      <c r="H12" s="3"/>
    </row>
    <row r="13" spans="1:8" ht="13.5" customHeight="1" hidden="1">
      <c r="A13" s="3"/>
      <c r="B13" s="3"/>
      <c r="C13" s="3"/>
      <c r="D13" s="3"/>
      <c r="E13" s="3"/>
      <c r="F13" s="3"/>
      <c r="G13" s="3"/>
      <c r="H13" s="3"/>
    </row>
    <row r="14" spans="1:8" ht="24" customHeight="1">
      <c r="A14" s="16" t="s">
        <v>31</v>
      </c>
      <c r="B14" s="23">
        <f>SUM(B16:B21)</f>
        <v>46708.2</v>
      </c>
      <c r="C14" s="23">
        <f aca="true" t="shared" si="0" ref="C14:H14">SUM(C16:C21)</f>
        <v>45900</v>
      </c>
      <c r="D14" s="23">
        <f t="shared" si="0"/>
        <v>46180.299999999996</v>
      </c>
      <c r="E14" s="23">
        <f t="shared" si="0"/>
        <v>46180.299999999996</v>
      </c>
      <c r="F14" s="23">
        <f t="shared" si="0"/>
        <v>48490.49999999999</v>
      </c>
      <c r="G14" s="23">
        <f t="shared" si="0"/>
        <v>51060.496499999994</v>
      </c>
      <c r="H14" s="23">
        <f t="shared" si="0"/>
        <v>53613.521324999994</v>
      </c>
    </row>
    <row r="15" spans="1:8" ht="24" customHeight="1">
      <c r="A15" s="14" t="s">
        <v>15</v>
      </c>
      <c r="B15" s="24"/>
      <c r="C15" s="24"/>
      <c r="D15" s="24"/>
      <c r="E15" s="24"/>
      <c r="F15" s="24"/>
      <c r="G15" s="24"/>
      <c r="H15" s="24"/>
    </row>
    <row r="16" spans="1:8" ht="18" customHeight="1">
      <c r="A16" s="15" t="s">
        <v>8</v>
      </c>
      <c r="B16" s="24">
        <v>35623.2</v>
      </c>
      <c r="C16" s="24">
        <v>35362.8</v>
      </c>
      <c r="D16" s="24">
        <v>39512.2</v>
      </c>
      <c r="E16" s="24">
        <v>39512.2</v>
      </c>
      <c r="F16" s="24">
        <v>40465.2</v>
      </c>
      <c r="G16" s="24">
        <f aca="true" t="shared" si="1" ref="G16:G21">F16*1.053</f>
        <v>42609.855599999995</v>
      </c>
      <c r="H16" s="24">
        <f aca="true" t="shared" si="2" ref="H16:H21">G16*1.05</f>
        <v>44740.348379999996</v>
      </c>
    </row>
    <row r="17" spans="1:8" ht="18" customHeight="1">
      <c r="A17" s="15" t="s">
        <v>6</v>
      </c>
      <c r="B17" s="24">
        <v>98</v>
      </c>
      <c r="C17" s="24">
        <v>90.9</v>
      </c>
      <c r="D17" s="24">
        <v>152.1</v>
      </c>
      <c r="E17" s="24">
        <v>152.1</v>
      </c>
      <c r="F17" s="24">
        <v>714.4</v>
      </c>
      <c r="G17" s="24">
        <f t="shared" si="1"/>
        <v>752.2632</v>
      </c>
      <c r="H17" s="24">
        <f t="shared" si="2"/>
        <v>789.87636</v>
      </c>
    </row>
    <row r="18" spans="1:9" ht="18" customHeight="1">
      <c r="A18" s="15" t="s">
        <v>49</v>
      </c>
      <c r="B18" s="24">
        <v>7083.8</v>
      </c>
      <c r="C18" s="24">
        <v>6663.2</v>
      </c>
      <c r="D18" s="24">
        <v>6289.2</v>
      </c>
      <c r="E18" s="24">
        <v>6289.2</v>
      </c>
      <c r="F18" s="24">
        <v>6991.7</v>
      </c>
      <c r="G18" s="24">
        <f t="shared" si="1"/>
        <v>7362.2600999999995</v>
      </c>
      <c r="H18" s="24">
        <f t="shared" si="2"/>
        <v>7730.373105</v>
      </c>
      <c r="I18" s="20"/>
    </row>
    <row r="19" spans="1:9" ht="18" customHeight="1">
      <c r="A19" s="15" t="s">
        <v>36</v>
      </c>
      <c r="B19" s="24">
        <v>285.6</v>
      </c>
      <c r="C19" s="24">
        <v>261.6</v>
      </c>
      <c r="D19" s="24">
        <v>226.8</v>
      </c>
      <c r="E19" s="24">
        <v>226.8</v>
      </c>
      <c r="F19" s="24">
        <v>319.2</v>
      </c>
      <c r="G19" s="24">
        <f t="shared" si="1"/>
        <v>336.1176</v>
      </c>
      <c r="H19" s="24">
        <f t="shared" si="2"/>
        <v>352.92348</v>
      </c>
      <c r="I19" s="20"/>
    </row>
    <row r="20" spans="1:9" ht="18" customHeight="1">
      <c r="A20" s="17" t="s">
        <v>32</v>
      </c>
      <c r="B20" s="24">
        <v>3602.1</v>
      </c>
      <c r="C20" s="24">
        <v>3506</v>
      </c>
      <c r="D20" s="24">
        <v>0</v>
      </c>
      <c r="E20" s="24">
        <v>0</v>
      </c>
      <c r="F20" s="24">
        <v>0</v>
      </c>
      <c r="G20" s="24">
        <f t="shared" si="1"/>
        <v>0</v>
      </c>
      <c r="H20" s="24">
        <f t="shared" si="2"/>
        <v>0</v>
      </c>
      <c r="I20" s="20"/>
    </row>
    <row r="21" spans="1:9" ht="18" customHeight="1">
      <c r="A21" s="17" t="s">
        <v>33</v>
      </c>
      <c r="B21" s="24">
        <v>15.5</v>
      </c>
      <c r="C21" s="24">
        <v>15.5</v>
      </c>
      <c r="D21" s="24">
        <v>0</v>
      </c>
      <c r="E21" s="24">
        <v>0</v>
      </c>
      <c r="F21" s="24">
        <v>0</v>
      </c>
      <c r="G21" s="24">
        <f t="shared" si="1"/>
        <v>0</v>
      </c>
      <c r="H21" s="24">
        <f t="shared" si="2"/>
        <v>0</v>
      </c>
      <c r="I21" s="20"/>
    </row>
    <row r="22" spans="1:8" ht="24" customHeight="1">
      <c r="A22" s="16" t="s">
        <v>4</v>
      </c>
      <c r="B22" s="23">
        <f aca="true" t="shared" si="3" ref="B22:H22">B25+B26+B27</f>
        <v>11599</v>
      </c>
      <c r="C22" s="23">
        <f t="shared" si="3"/>
        <v>11494.800000000001</v>
      </c>
      <c r="D22" s="23">
        <f t="shared" si="3"/>
        <v>15115.699999999999</v>
      </c>
      <c r="E22" s="23">
        <f t="shared" si="3"/>
        <v>15115.699999999999</v>
      </c>
      <c r="F22" s="23">
        <f t="shared" si="3"/>
        <v>17041.3</v>
      </c>
      <c r="G22" s="23">
        <f t="shared" si="3"/>
        <v>17944.4889</v>
      </c>
      <c r="H22" s="23">
        <f t="shared" si="3"/>
        <v>18841.713345</v>
      </c>
    </row>
    <row r="23" spans="1:8" ht="24" customHeight="1">
      <c r="A23" s="14" t="s">
        <v>15</v>
      </c>
      <c r="B23" s="24"/>
      <c r="C23" s="24"/>
      <c r="D23" s="24"/>
      <c r="E23" s="24"/>
      <c r="F23" s="24"/>
      <c r="G23" s="24">
        <f>F23*105.3%</f>
        <v>0</v>
      </c>
      <c r="H23" s="24">
        <f>G23*105.1%</f>
        <v>0</v>
      </c>
    </row>
    <row r="24" spans="1:8" ht="15" customHeight="1" hidden="1">
      <c r="A24" s="15" t="s">
        <v>5</v>
      </c>
      <c r="B24" s="24"/>
      <c r="C24" s="24"/>
      <c r="D24" s="24"/>
      <c r="E24" s="24"/>
      <c r="F24" s="24"/>
      <c r="G24" s="24">
        <f>F24*105.3%</f>
        <v>0</v>
      </c>
      <c r="H24" s="24">
        <f>G24*105.1%</f>
        <v>0</v>
      </c>
    </row>
    <row r="25" spans="1:8" ht="18">
      <c r="A25" s="15" t="s">
        <v>13</v>
      </c>
      <c r="B25" s="24">
        <v>10501</v>
      </c>
      <c r="C25" s="24">
        <v>10435.2</v>
      </c>
      <c r="D25" s="24">
        <v>13457.3</v>
      </c>
      <c r="E25" s="24">
        <v>13457.3</v>
      </c>
      <c r="F25" s="24">
        <v>14668.1</v>
      </c>
      <c r="G25" s="24">
        <f>F25*1.053</f>
        <v>15445.5093</v>
      </c>
      <c r="H25" s="24">
        <f>G25*1.05</f>
        <v>16217.784765</v>
      </c>
    </row>
    <row r="26" spans="1:8" ht="18">
      <c r="A26" s="15" t="s">
        <v>7</v>
      </c>
      <c r="B26" s="24">
        <v>353.1</v>
      </c>
      <c r="C26" s="24">
        <v>348.2</v>
      </c>
      <c r="D26" s="24">
        <v>992.9</v>
      </c>
      <c r="E26" s="24">
        <v>992.9</v>
      </c>
      <c r="F26" s="24">
        <v>1622.3</v>
      </c>
      <c r="G26" s="24">
        <f aca="true" t="shared" si="4" ref="G26:G31">F26*1.053</f>
        <v>1708.2819</v>
      </c>
      <c r="H26" s="24">
        <f aca="true" t="shared" si="5" ref="H26:H31">G26*1.05</f>
        <v>1793.695995</v>
      </c>
    </row>
    <row r="27" spans="1:8" ht="18">
      <c r="A27" s="15" t="s">
        <v>34</v>
      </c>
      <c r="B27" s="24">
        <v>744.9</v>
      </c>
      <c r="C27" s="24">
        <v>711.4</v>
      </c>
      <c r="D27" s="24">
        <v>665.5</v>
      </c>
      <c r="E27" s="24">
        <v>665.5</v>
      </c>
      <c r="F27" s="24">
        <v>750.9</v>
      </c>
      <c r="G27" s="24">
        <f t="shared" si="4"/>
        <v>790.6976999999999</v>
      </c>
      <c r="H27" s="24">
        <f t="shared" si="5"/>
        <v>830.232585</v>
      </c>
    </row>
    <row r="28" spans="1:8" ht="24.75" customHeight="1">
      <c r="A28" s="16" t="s">
        <v>1</v>
      </c>
      <c r="B28" s="25">
        <f>SUM(B29:B30)</f>
        <v>397.5</v>
      </c>
      <c r="C28" s="25">
        <f>SUM(C29:C30)</f>
        <v>205.5</v>
      </c>
      <c r="D28" s="25">
        <f>SUM(D29:D30)</f>
        <v>372.8</v>
      </c>
      <c r="E28" s="25">
        <f>SUM(E29:E30)</f>
        <v>372.8</v>
      </c>
      <c r="F28" s="25">
        <f>SUM(F29:F30)</f>
        <v>1236.5</v>
      </c>
      <c r="G28" s="24">
        <f t="shared" si="4"/>
        <v>1302.0345</v>
      </c>
      <c r="H28" s="24">
        <f t="shared" si="5"/>
        <v>1367.136225</v>
      </c>
    </row>
    <row r="29" spans="1:8" ht="22.5" customHeight="1">
      <c r="A29" s="15" t="s">
        <v>2</v>
      </c>
      <c r="B29" s="26">
        <v>368.5</v>
      </c>
      <c r="C29" s="26">
        <v>176.5</v>
      </c>
      <c r="D29" s="26">
        <v>319.6</v>
      </c>
      <c r="E29" s="26">
        <v>319.6</v>
      </c>
      <c r="F29" s="26">
        <v>875.2</v>
      </c>
      <c r="G29" s="24">
        <f t="shared" si="4"/>
        <v>921.5856</v>
      </c>
      <c r="H29" s="24">
        <f t="shared" si="5"/>
        <v>967.66488</v>
      </c>
    </row>
    <row r="30" spans="1:8" ht="22.5" customHeight="1">
      <c r="A30" s="15" t="s">
        <v>3</v>
      </c>
      <c r="B30" s="26">
        <v>29</v>
      </c>
      <c r="C30" s="26">
        <v>29</v>
      </c>
      <c r="D30" s="26">
        <v>53.2</v>
      </c>
      <c r="E30" s="26">
        <v>53.2</v>
      </c>
      <c r="F30" s="26">
        <v>361.3</v>
      </c>
      <c r="G30" s="24">
        <f t="shared" si="4"/>
        <v>380.4489</v>
      </c>
      <c r="H30" s="24">
        <f t="shared" si="5"/>
        <v>399.471345</v>
      </c>
    </row>
    <row r="31" spans="1:8" ht="22.5" customHeight="1">
      <c r="A31" s="17" t="s">
        <v>35</v>
      </c>
      <c r="B31" s="25">
        <v>5.8</v>
      </c>
      <c r="C31" s="25">
        <v>0</v>
      </c>
      <c r="D31" s="25">
        <v>3.2</v>
      </c>
      <c r="E31" s="25">
        <v>3.2</v>
      </c>
      <c r="F31" s="25">
        <v>3</v>
      </c>
      <c r="G31" s="24">
        <f t="shared" si="4"/>
        <v>3.159</v>
      </c>
      <c r="H31" s="24">
        <f t="shared" si="5"/>
        <v>3.31695</v>
      </c>
    </row>
    <row r="32" spans="1:8" ht="30" customHeight="1">
      <c r="A32" s="16" t="s">
        <v>30</v>
      </c>
      <c r="B32" s="23">
        <f>B14+B22+B28+B31</f>
        <v>58710.5</v>
      </c>
      <c r="C32" s="23">
        <f aca="true" t="shared" si="6" ref="C32:H32">C14+C22+C28+C31</f>
        <v>57600.3</v>
      </c>
      <c r="D32" s="23">
        <f t="shared" si="6"/>
        <v>61671.99999999999</v>
      </c>
      <c r="E32" s="23">
        <f t="shared" si="6"/>
        <v>61671.99999999999</v>
      </c>
      <c r="F32" s="23">
        <f t="shared" si="6"/>
        <v>66771.29999999999</v>
      </c>
      <c r="G32" s="23">
        <f t="shared" si="6"/>
        <v>70310.17889999998</v>
      </c>
      <c r="H32" s="23">
        <f t="shared" si="6"/>
        <v>73825.68784499998</v>
      </c>
    </row>
    <row r="33" spans="1:8" ht="18">
      <c r="A33" s="12"/>
      <c r="B33" s="13"/>
      <c r="C33" s="13"/>
      <c r="D33" s="13"/>
      <c r="E33" s="13"/>
      <c r="F33" s="13"/>
      <c r="G33" s="13"/>
      <c r="H33" s="13"/>
    </row>
    <row r="34" spans="1:8" ht="18">
      <c r="A34" s="2"/>
      <c r="B34" s="2"/>
      <c r="C34" s="2"/>
      <c r="D34" s="2"/>
      <c r="E34" s="2"/>
      <c r="F34" s="2"/>
      <c r="G34" s="2"/>
      <c r="H34" s="2"/>
    </row>
    <row r="35" spans="1:8" s="21" customFormat="1" ht="27.75" customHeight="1">
      <c r="A35" s="22" t="s">
        <v>44</v>
      </c>
      <c r="B35" s="22"/>
      <c r="C35" s="22"/>
      <c r="D35" s="22"/>
      <c r="E35" s="22"/>
      <c r="F35" s="22"/>
      <c r="G35" s="22" t="s">
        <v>45</v>
      </c>
      <c r="H35" s="22"/>
    </row>
    <row r="36" spans="1:8" ht="18">
      <c r="A36" s="2"/>
      <c r="B36" s="2"/>
      <c r="C36" s="2"/>
      <c r="D36" s="2"/>
      <c r="E36" s="2"/>
      <c r="F36" s="2"/>
      <c r="G36" s="2"/>
      <c r="H36" s="2"/>
    </row>
  </sheetData>
  <sheetProtection/>
  <mergeCells count="6">
    <mergeCell ref="A4:H4"/>
    <mergeCell ref="A6:H6"/>
    <mergeCell ref="A8:A9"/>
    <mergeCell ref="B8:C8"/>
    <mergeCell ref="D8:E8"/>
    <mergeCell ref="A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tabSelected="1" view="pageBreakPreview" zoomScale="75" zoomScaleSheetLayoutView="75" zoomScalePageLayoutView="0" workbookViewId="0" topLeftCell="A1">
      <selection activeCell="H20" sqref="H20"/>
    </sheetView>
  </sheetViews>
  <sheetFormatPr defaultColWidth="9.140625" defaultRowHeight="12.75"/>
  <cols>
    <col min="1" max="1" width="38.00390625" style="2" customWidth="1"/>
    <col min="2" max="2" width="13.7109375" style="2" customWidth="1"/>
    <col min="3" max="3" width="11.421875" style="2" customWidth="1"/>
    <col min="4" max="5" width="11.8515625" style="2" customWidth="1"/>
    <col min="6" max="7" width="12.57421875" style="2" customWidth="1"/>
    <col min="8" max="8" width="11.421875" style="2" customWidth="1"/>
    <col min="9" max="9" width="11.8515625" style="2" customWidth="1"/>
    <col min="10" max="11" width="11.421875" style="2" customWidth="1"/>
    <col min="12" max="12" width="14.57421875" style="2" customWidth="1"/>
    <col min="13" max="20" width="10.7109375" style="2" customWidth="1"/>
    <col min="21" max="22" width="8.7109375" style="2" customWidth="1"/>
    <col min="23" max="16384" width="9.140625" style="2" customWidth="1"/>
  </cols>
  <sheetData>
    <row r="1" spans="2:9" ht="18.75">
      <c r="B1" s="6"/>
      <c r="C1" s="6"/>
      <c r="D1" s="6"/>
      <c r="E1" s="6"/>
      <c r="F1" s="6"/>
      <c r="G1" s="6"/>
      <c r="H1" s="6"/>
      <c r="I1" s="6"/>
    </row>
    <row r="2" spans="1:12" ht="18.75">
      <c r="A2" s="29" t="s">
        <v>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8.75">
      <c r="A3" s="32" t="s">
        <v>42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8.75">
      <c r="A4" s="30" t="s">
        <v>17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20.25" customHeight="1">
      <c r="A5" s="41" t="s">
        <v>48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ht="18.75"/>
    <row r="7" ht="18.75">
      <c r="L7" s="2" t="s">
        <v>9</v>
      </c>
    </row>
    <row r="8" spans="1:16" ht="55.5" customHeight="1">
      <c r="A8" s="35" t="s">
        <v>28</v>
      </c>
      <c r="B8" s="35" t="s">
        <v>29</v>
      </c>
      <c r="C8" s="37" t="s">
        <v>14</v>
      </c>
      <c r="D8" s="38"/>
      <c r="E8" s="38"/>
      <c r="F8" s="38"/>
      <c r="G8" s="39"/>
      <c r="H8" s="31" t="s">
        <v>21</v>
      </c>
      <c r="I8" s="31"/>
      <c r="J8" s="31"/>
      <c r="K8" s="31"/>
      <c r="L8" s="31"/>
      <c r="M8" s="34"/>
      <c r="N8" s="34"/>
      <c r="O8" s="34"/>
      <c r="P8" s="34"/>
    </row>
    <row r="9" spans="1:16" ht="16.5" customHeight="1">
      <c r="A9" s="36"/>
      <c r="B9" s="36"/>
      <c r="C9" s="3">
        <v>2020</v>
      </c>
      <c r="D9" s="3">
        <v>2021</v>
      </c>
      <c r="E9" s="3">
        <v>2022</v>
      </c>
      <c r="F9" s="3">
        <v>2023</v>
      </c>
      <c r="G9" s="3">
        <v>2024</v>
      </c>
      <c r="H9" s="3">
        <v>2020</v>
      </c>
      <c r="I9" s="3">
        <v>2021</v>
      </c>
      <c r="J9" s="3">
        <v>2022</v>
      </c>
      <c r="K9" s="3">
        <v>2023</v>
      </c>
      <c r="L9" s="3">
        <v>2024</v>
      </c>
      <c r="M9" s="6"/>
      <c r="N9" s="6"/>
      <c r="O9" s="6"/>
      <c r="P9" s="7"/>
    </row>
    <row r="10" spans="1:16" ht="19.5" customHeight="1">
      <c r="A10" s="5" t="s">
        <v>23</v>
      </c>
      <c r="B10" s="8">
        <v>2110</v>
      </c>
      <c r="C10" s="27">
        <f aca="true" t="shared" si="0" ref="C10:C15">H10+M10+M21+C33+H21+C21</f>
        <v>33881.7</v>
      </c>
      <c r="D10" s="27">
        <f aca="true" t="shared" si="1" ref="D10:D15">I10+N10+N21+D33+I21+D21</f>
        <v>39330</v>
      </c>
      <c r="E10" s="27">
        <f aca="true" t="shared" si="2" ref="E10:E15">J10+O10+O21+E33+J21+E21</f>
        <v>40707.3</v>
      </c>
      <c r="F10" s="27">
        <f aca="true" t="shared" si="3" ref="F10:G15">K10+F21+K21</f>
        <v>43061.399999999994</v>
      </c>
      <c r="G10" s="27">
        <f t="shared" si="3"/>
        <v>45425.100000000006</v>
      </c>
      <c r="H10" s="27">
        <v>8055.6</v>
      </c>
      <c r="I10" s="28">
        <v>10274.9</v>
      </c>
      <c r="J10" s="28">
        <v>10922.3</v>
      </c>
      <c r="K10" s="28">
        <v>11697.8</v>
      </c>
      <c r="L10" s="28">
        <v>12493.3</v>
      </c>
      <c r="M10" s="7"/>
      <c r="N10" s="7"/>
      <c r="O10" s="7"/>
      <c r="P10" s="7"/>
    </row>
    <row r="11" spans="1:16" ht="19.5" customHeight="1">
      <c r="A11" s="5" t="s">
        <v>24</v>
      </c>
      <c r="B11" s="5">
        <v>2120</v>
      </c>
      <c r="C11" s="27">
        <f t="shared" si="0"/>
        <v>7508.7</v>
      </c>
      <c r="D11" s="27">
        <f>I11+N11+N22+D34+I22+D22</f>
        <v>8657.3</v>
      </c>
      <c r="E11" s="27">
        <f t="shared" si="2"/>
        <v>8980.6</v>
      </c>
      <c r="F11" s="27">
        <f t="shared" si="3"/>
        <v>9500.3</v>
      </c>
      <c r="G11" s="27">
        <f t="shared" si="3"/>
        <v>10022.1</v>
      </c>
      <c r="H11" s="27">
        <v>1809.2</v>
      </c>
      <c r="I11" s="28">
        <v>2298.2</v>
      </c>
      <c r="J11" s="28">
        <v>2427.9</v>
      </c>
      <c r="K11" s="28">
        <v>2600.3</v>
      </c>
      <c r="L11" s="28">
        <v>2777.1</v>
      </c>
      <c r="M11" s="7"/>
      <c r="N11" s="7"/>
      <c r="O11" s="7"/>
      <c r="P11" s="7"/>
    </row>
    <row r="12" spans="1:16" ht="19.5" customHeight="1">
      <c r="A12" s="5" t="s">
        <v>27</v>
      </c>
      <c r="B12" s="5">
        <v>2220</v>
      </c>
      <c r="C12" s="27">
        <f t="shared" si="0"/>
        <v>3.3</v>
      </c>
      <c r="D12" s="27">
        <f t="shared" si="1"/>
        <v>9.4</v>
      </c>
      <c r="E12" s="27">
        <f t="shared" si="2"/>
        <v>5.5</v>
      </c>
      <c r="F12" s="27">
        <f t="shared" si="3"/>
        <v>8</v>
      </c>
      <c r="G12" s="27">
        <f t="shared" si="3"/>
        <v>8.4</v>
      </c>
      <c r="H12" s="27">
        <v>3.3</v>
      </c>
      <c r="I12" s="28">
        <v>9.4</v>
      </c>
      <c r="J12" s="28">
        <v>5.5</v>
      </c>
      <c r="K12" s="28">
        <v>8</v>
      </c>
      <c r="L12" s="28">
        <v>8.4</v>
      </c>
      <c r="M12" s="7"/>
      <c r="N12" s="7"/>
      <c r="O12" s="7"/>
      <c r="P12" s="7"/>
    </row>
    <row r="13" spans="1:16" ht="19.5" customHeight="1">
      <c r="A13" s="5" t="s">
        <v>26</v>
      </c>
      <c r="B13" s="5">
        <v>2230</v>
      </c>
      <c r="C13" s="27">
        <f t="shared" si="0"/>
        <v>95.1</v>
      </c>
      <c r="D13" s="27">
        <f t="shared" si="1"/>
        <v>100.2</v>
      </c>
      <c r="E13" s="27">
        <f t="shared" si="2"/>
        <v>240.8</v>
      </c>
      <c r="F13" s="27">
        <f t="shared" si="3"/>
        <v>253.6</v>
      </c>
      <c r="G13" s="27">
        <f t="shared" si="3"/>
        <v>266.2</v>
      </c>
      <c r="H13" s="27">
        <v>95.1</v>
      </c>
      <c r="I13" s="28">
        <v>100.2</v>
      </c>
      <c r="J13" s="28">
        <v>240.8</v>
      </c>
      <c r="K13" s="28">
        <v>253.6</v>
      </c>
      <c r="L13" s="28">
        <v>266.2</v>
      </c>
      <c r="M13" s="7"/>
      <c r="N13" s="7"/>
      <c r="O13" s="7"/>
      <c r="P13" s="7"/>
    </row>
    <row r="14" spans="1:16" ht="19.5" customHeight="1">
      <c r="A14" s="5" t="s">
        <v>25</v>
      </c>
      <c r="B14" s="5">
        <v>2270</v>
      </c>
      <c r="C14" s="27">
        <f t="shared" si="0"/>
        <v>857.3000000000001</v>
      </c>
      <c r="D14" s="27">
        <f t="shared" si="1"/>
        <v>1582.5</v>
      </c>
      <c r="E14" s="27">
        <f t="shared" si="2"/>
        <v>1972.1000000000001</v>
      </c>
      <c r="F14" s="27">
        <f t="shared" si="3"/>
        <v>2083.8696</v>
      </c>
      <c r="G14" s="27">
        <f t="shared" si="3"/>
        <v>2193.2414496</v>
      </c>
      <c r="H14" s="27">
        <v>236.2</v>
      </c>
      <c r="I14" s="28">
        <v>426.7</v>
      </c>
      <c r="J14" s="28">
        <v>677.2</v>
      </c>
      <c r="K14" s="28">
        <v>720.4</v>
      </c>
      <c r="L14" s="28">
        <v>761.5</v>
      </c>
      <c r="M14" s="7"/>
      <c r="N14" s="7"/>
      <c r="O14" s="7"/>
      <c r="P14" s="7"/>
    </row>
    <row r="15" spans="1:16" ht="19.5" customHeight="1">
      <c r="A15" s="5" t="s">
        <v>22</v>
      </c>
      <c r="B15" s="5">
        <v>2730</v>
      </c>
      <c r="C15" s="27">
        <f t="shared" si="0"/>
        <v>1252.1</v>
      </c>
      <c r="D15" s="27">
        <f t="shared" si="1"/>
        <v>1823</v>
      </c>
      <c r="E15" s="27">
        <f t="shared" si="2"/>
        <v>2610.2</v>
      </c>
      <c r="F15" s="27">
        <f t="shared" si="3"/>
        <v>2687.1</v>
      </c>
      <c r="G15" s="27">
        <f t="shared" si="3"/>
        <v>2959.3</v>
      </c>
      <c r="H15" s="27">
        <v>1252.1</v>
      </c>
      <c r="I15" s="28">
        <v>1823</v>
      </c>
      <c r="J15" s="28">
        <v>2610.2</v>
      </c>
      <c r="K15" s="28">
        <v>2687.1</v>
      </c>
      <c r="L15" s="28">
        <v>2959.3</v>
      </c>
      <c r="M15" s="7"/>
      <c r="N15" s="7"/>
      <c r="O15" s="7"/>
      <c r="P15" s="7"/>
    </row>
    <row r="16" spans="1:12" ht="19.5" customHeight="1">
      <c r="A16" s="5" t="s">
        <v>18</v>
      </c>
      <c r="B16" s="5"/>
      <c r="C16" s="28">
        <f aca="true" t="shared" si="4" ref="C16:L16">SUM(C10:C15)</f>
        <v>43598.2</v>
      </c>
      <c r="D16" s="28">
        <f t="shared" si="4"/>
        <v>51502.4</v>
      </c>
      <c r="E16" s="28">
        <f t="shared" si="4"/>
        <v>54516.5</v>
      </c>
      <c r="F16" s="28">
        <f t="shared" si="4"/>
        <v>57594.26959999999</v>
      </c>
      <c r="G16" s="28">
        <f t="shared" si="4"/>
        <v>60874.341449600004</v>
      </c>
      <c r="H16" s="28">
        <f t="shared" si="4"/>
        <v>11451.500000000002</v>
      </c>
      <c r="I16" s="28">
        <f t="shared" si="4"/>
        <v>14932.4</v>
      </c>
      <c r="J16" s="28">
        <f t="shared" si="4"/>
        <v>16883.899999999998</v>
      </c>
      <c r="K16" s="28">
        <f t="shared" si="4"/>
        <v>17967.199999999997</v>
      </c>
      <c r="L16" s="28">
        <f t="shared" si="4"/>
        <v>19265.8</v>
      </c>
    </row>
    <row r="17" spans="3:7" ht="16.5" customHeight="1">
      <c r="C17" s="10"/>
      <c r="D17" s="10"/>
      <c r="E17" s="10"/>
      <c r="F17" s="10"/>
      <c r="G17" s="10"/>
    </row>
    <row r="18" ht="16.5" customHeight="1"/>
    <row r="19" spans="1:15" ht="44.25" customHeight="1">
      <c r="A19" s="35" t="s">
        <v>28</v>
      </c>
      <c r="B19" s="35" t="s">
        <v>29</v>
      </c>
      <c r="C19" s="37" t="s">
        <v>37</v>
      </c>
      <c r="D19" s="38"/>
      <c r="E19" s="38"/>
      <c r="F19" s="38"/>
      <c r="G19" s="40"/>
      <c r="H19" s="31" t="s">
        <v>31</v>
      </c>
      <c r="I19" s="31"/>
      <c r="J19" s="31"/>
      <c r="K19" s="31"/>
      <c r="L19" s="31"/>
      <c r="M19" s="34"/>
      <c r="N19" s="34"/>
      <c r="O19" s="34"/>
    </row>
    <row r="20" spans="1:15" ht="16.5" customHeight="1">
      <c r="A20" s="36"/>
      <c r="B20" s="36"/>
      <c r="C20" s="3">
        <v>2020</v>
      </c>
      <c r="D20" s="3">
        <v>2021</v>
      </c>
      <c r="E20" s="3">
        <v>2022</v>
      </c>
      <c r="F20" s="3">
        <v>2023</v>
      </c>
      <c r="G20" s="3">
        <v>2024</v>
      </c>
      <c r="H20" s="3">
        <v>2020</v>
      </c>
      <c r="I20" s="3">
        <v>2021</v>
      </c>
      <c r="J20" s="3">
        <v>2022</v>
      </c>
      <c r="K20" s="3">
        <v>2023</v>
      </c>
      <c r="L20" s="3">
        <v>2024</v>
      </c>
      <c r="M20" s="6"/>
      <c r="N20" s="6"/>
      <c r="O20" s="6"/>
    </row>
    <row r="21" spans="1:15" ht="21" customHeight="1">
      <c r="A21" s="5" t="s">
        <v>23</v>
      </c>
      <c r="B21" s="8">
        <v>2110</v>
      </c>
      <c r="C21" s="28">
        <v>0</v>
      </c>
      <c r="D21" s="28">
        <v>0</v>
      </c>
      <c r="E21" s="28">
        <v>0</v>
      </c>
      <c r="F21" s="28">
        <f aca="true" t="shared" si="5" ref="F21:F26">E21*105.3%</f>
        <v>0</v>
      </c>
      <c r="G21" s="28">
        <f aca="true" t="shared" si="6" ref="G21:G26">F21*105.1%</f>
        <v>0</v>
      </c>
      <c r="H21" s="28">
        <v>25826.1</v>
      </c>
      <c r="I21" s="28">
        <v>29055.1</v>
      </c>
      <c r="J21" s="28">
        <v>29785</v>
      </c>
      <c r="K21" s="28">
        <v>31363.6</v>
      </c>
      <c r="L21" s="28">
        <v>32931.8</v>
      </c>
      <c r="M21" s="7"/>
      <c r="N21" s="7"/>
      <c r="O21" s="7"/>
    </row>
    <row r="22" spans="1:15" ht="21" customHeight="1">
      <c r="A22" s="5" t="s">
        <v>24</v>
      </c>
      <c r="B22" s="5">
        <v>2120</v>
      </c>
      <c r="C22" s="28">
        <v>0</v>
      </c>
      <c r="D22" s="28">
        <v>0</v>
      </c>
      <c r="E22" s="28">
        <v>0</v>
      </c>
      <c r="F22" s="28">
        <f t="shared" si="5"/>
        <v>0</v>
      </c>
      <c r="G22" s="28">
        <f t="shared" si="6"/>
        <v>0</v>
      </c>
      <c r="H22" s="28">
        <v>5699.5</v>
      </c>
      <c r="I22" s="28">
        <v>6359.1</v>
      </c>
      <c r="J22" s="28">
        <v>6552.7</v>
      </c>
      <c r="K22" s="28">
        <v>6900</v>
      </c>
      <c r="L22" s="28">
        <v>7245</v>
      </c>
      <c r="M22" s="7"/>
      <c r="N22" s="7"/>
      <c r="O22" s="7"/>
    </row>
    <row r="23" spans="1:15" ht="21" customHeight="1">
      <c r="A23" s="5" t="s">
        <v>27</v>
      </c>
      <c r="B23" s="5">
        <v>2220</v>
      </c>
      <c r="C23" s="28">
        <v>0</v>
      </c>
      <c r="D23" s="28">
        <v>0</v>
      </c>
      <c r="E23" s="28">
        <v>0</v>
      </c>
      <c r="F23" s="28">
        <f t="shared" si="5"/>
        <v>0</v>
      </c>
      <c r="G23" s="28">
        <f t="shared" si="6"/>
        <v>0</v>
      </c>
      <c r="H23" s="28">
        <v>0</v>
      </c>
      <c r="I23" s="28">
        <v>0</v>
      </c>
      <c r="J23" s="28">
        <v>0</v>
      </c>
      <c r="K23" s="28">
        <f>J23*105.3%</f>
        <v>0</v>
      </c>
      <c r="L23" s="28">
        <f>K23*105.1%</f>
        <v>0</v>
      </c>
      <c r="M23" s="7"/>
      <c r="N23" s="7"/>
      <c r="O23" s="7"/>
    </row>
    <row r="24" spans="1:15" ht="21" customHeight="1">
      <c r="A24" s="5" t="s">
        <v>26</v>
      </c>
      <c r="B24" s="5">
        <v>2230</v>
      </c>
      <c r="C24" s="28">
        <v>0</v>
      </c>
      <c r="D24" s="28">
        <v>0</v>
      </c>
      <c r="E24" s="28">
        <v>0</v>
      </c>
      <c r="F24" s="28">
        <f t="shared" si="5"/>
        <v>0</v>
      </c>
      <c r="G24" s="28">
        <f t="shared" si="6"/>
        <v>0</v>
      </c>
      <c r="H24" s="28">
        <v>0</v>
      </c>
      <c r="I24" s="28">
        <v>0</v>
      </c>
      <c r="J24" s="28">
        <v>0</v>
      </c>
      <c r="K24" s="28">
        <f>J24*105.3%</f>
        <v>0</v>
      </c>
      <c r="L24" s="28">
        <f>K24*105.1%</f>
        <v>0</v>
      </c>
      <c r="M24" s="7"/>
      <c r="N24" s="7"/>
      <c r="O24" s="7"/>
    </row>
    <row r="25" spans="1:15" ht="21" customHeight="1">
      <c r="A25" s="5" t="s">
        <v>25</v>
      </c>
      <c r="B25" s="5">
        <v>2270</v>
      </c>
      <c r="C25" s="28">
        <v>2.1</v>
      </c>
      <c r="D25" s="28">
        <v>2.5</v>
      </c>
      <c r="E25" s="28">
        <v>3.2</v>
      </c>
      <c r="F25" s="28">
        <f t="shared" si="5"/>
        <v>3.3696</v>
      </c>
      <c r="G25" s="28">
        <f t="shared" si="6"/>
        <v>3.5414496</v>
      </c>
      <c r="H25" s="28">
        <v>619</v>
      </c>
      <c r="I25" s="28">
        <v>1153.3</v>
      </c>
      <c r="J25" s="28">
        <v>1291.7</v>
      </c>
      <c r="K25" s="28">
        <v>1360.1</v>
      </c>
      <c r="L25" s="28">
        <v>1428.2</v>
      </c>
      <c r="M25" s="7"/>
      <c r="N25" s="7"/>
      <c r="O25" s="7"/>
    </row>
    <row r="26" spans="1:15" ht="21" customHeight="1">
      <c r="A26" s="5" t="s">
        <v>22</v>
      </c>
      <c r="B26" s="5">
        <v>2730</v>
      </c>
      <c r="C26" s="28">
        <v>0</v>
      </c>
      <c r="D26" s="28">
        <v>0</v>
      </c>
      <c r="E26" s="28">
        <v>0</v>
      </c>
      <c r="F26" s="28">
        <f t="shared" si="5"/>
        <v>0</v>
      </c>
      <c r="G26" s="28">
        <f t="shared" si="6"/>
        <v>0</v>
      </c>
      <c r="H26" s="28">
        <v>0</v>
      </c>
      <c r="I26" s="28">
        <v>0</v>
      </c>
      <c r="J26" s="28">
        <v>0</v>
      </c>
      <c r="K26" s="28">
        <f>J26*105.3%</f>
        <v>0</v>
      </c>
      <c r="L26" s="28">
        <f>K26*105.1%</f>
        <v>0</v>
      </c>
      <c r="M26" s="7"/>
      <c r="N26" s="7"/>
      <c r="O26" s="7"/>
    </row>
    <row r="27" spans="1:15" ht="21" customHeight="1">
      <c r="A27" s="5" t="s">
        <v>18</v>
      </c>
      <c r="B27" s="5"/>
      <c r="C27" s="28">
        <f aca="true" t="shared" si="7" ref="C27:L27">SUM(C21:C26)</f>
        <v>2.1</v>
      </c>
      <c r="D27" s="28">
        <f t="shared" si="7"/>
        <v>2.5</v>
      </c>
      <c r="E27" s="28">
        <f t="shared" si="7"/>
        <v>3.2</v>
      </c>
      <c r="F27" s="28">
        <f t="shared" si="7"/>
        <v>3.3696</v>
      </c>
      <c r="G27" s="28">
        <f t="shared" si="7"/>
        <v>3.5414496</v>
      </c>
      <c r="H27" s="28">
        <f t="shared" si="7"/>
        <v>32144.6</v>
      </c>
      <c r="I27" s="28">
        <f t="shared" si="7"/>
        <v>36567.5</v>
      </c>
      <c r="J27" s="28">
        <f t="shared" si="7"/>
        <v>37629.399999999994</v>
      </c>
      <c r="K27" s="28">
        <f t="shared" si="7"/>
        <v>39623.7</v>
      </c>
      <c r="L27" s="28">
        <f t="shared" si="7"/>
        <v>41605</v>
      </c>
      <c r="M27" s="7"/>
      <c r="N27" s="7"/>
      <c r="O27" s="7"/>
    </row>
    <row r="28" spans="2:15" ht="18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4" s="11" customFormat="1" ht="22.5" customHeight="1">
      <c r="A29" s="11" t="s">
        <v>46</v>
      </c>
      <c r="B29" s="22" t="s">
        <v>47</v>
      </c>
      <c r="C29" s="22"/>
      <c r="D29" s="22"/>
      <c r="E29" s="22"/>
      <c r="F29" s="22"/>
      <c r="G29" s="22"/>
      <c r="H29" s="22"/>
      <c r="I29" s="22"/>
      <c r="J29" s="22" t="s">
        <v>45</v>
      </c>
      <c r="K29" s="22"/>
      <c r="L29" s="22"/>
      <c r="M29" s="22"/>
      <c r="N29" s="22"/>
    </row>
    <row r="30" spans="2:7" ht="18">
      <c r="B30" s="7"/>
      <c r="C30" s="7"/>
      <c r="D30" s="7"/>
      <c r="E30" s="7"/>
      <c r="F30" s="7"/>
      <c r="G30" s="7"/>
    </row>
    <row r="31" spans="2:7" ht="12.75" customHeight="1">
      <c r="B31" s="6"/>
      <c r="C31" s="34"/>
      <c r="D31" s="34"/>
      <c r="E31" s="34"/>
      <c r="F31" s="18"/>
      <c r="G31" s="18"/>
    </row>
    <row r="32" spans="2:7" ht="18">
      <c r="B32" s="6"/>
      <c r="C32" s="6"/>
      <c r="D32" s="6"/>
      <c r="E32" s="6"/>
      <c r="F32" s="6"/>
      <c r="G32" s="6"/>
    </row>
    <row r="33" spans="2:7" ht="18">
      <c r="B33" s="7"/>
      <c r="C33" s="7"/>
      <c r="D33" s="7"/>
      <c r="E33" s="7"/>
      <c r="F33" s="7"/>
      <c r="G33" s="7"/>
    </row>
    <row r="34" spans="2:7" ht="18">
      <c r="B34" s="7"/>
      <c r="C34" s="7"/>
      <c r="D34" s="7"/>
      <c r="E34" s="7"/>
      <c r="F34" s="7"/>
      <c r="G34" s="7"/>
    </row>
    <row r="35" spans="2:7" ht="18">
      <c r="B35" s="7"/>
      <c r="C35" s="7"/>
      <c r="D35" s="7"/>
      <c r="E35" s="7"/>
      <c r="F35" s="7"/>
      <c r="G35" s="7"/>
    </row>
    <row r="36" spans="2:7" ht="18">
      <c r="B36" s="7"/>
      <c r="C36" s="7"/>
      <c r="D36" s="7"/>
      <c r="E36" s="7"/>
      <c r="F36" s="7"/>
      <c r="G36" s="7"/>
    </row>
    <row r="37" spans="2:7" ht="18">
      <c r="B37" s="7"/>
      <c r="C37" s="7"/>
      <c r="D37" s="7"/>
      <c r="E37" s="7"/>
      <c r="F37" s="7"/>
      <c r="G37" s="7"/>
    </row>
    <row r="38" spans="2:7" ht="18">
      <c r="B38" s="7"/>
      <c r="C38" s="7"/>
      <c r="D38" s="7"/>
      <c r="E38" s="7"/>
      <c r="F38" s="7"/>
      <c r="G38" s="7"/>
    </row>
  </sheetData>
  <sheetProtection/>
  <mergeCells count="15">
    <mergeCell ref="A2:L2"/>
    <mergeCell ref="A3:L3"/>
    <mergeCell ref="A4:L4"/>
    <mergeCell ref="A5:L5"/>
    <mergeCell ref="C31:E31"/>
    <mergeCell ref="B8:B9"/>
    <mergeCell ref="M19:O19"/>
    <mergeCell ref="M8:P8"/>
    <mergeCell ref="H19:L19"/>
    <mergeCell ref="H8:L8"/>
    <mergeCell ref="A8:A9"/>
    <mergeCell ref="C8:G8"/>
    <mergeCell ref="B19:B20"/>
    <mergeCell ref="A19:A20"/>
    <mergeCell ref="C19:G19"/>
  </mergeCells>
  <printOptions/>
  <pageMargins left="0.7874015748031497" right="0.7874015748031497" top="1.1811023622047245" bottom="0.3937007874015748" header="0.7086614173228347" footer="0.15748031496062992"/>
  <pageSetup horizontalDpi="600" verticalDpi="600" orientation="landscape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</cp:lastModifiedBy>
  <cp:lastPrinted>2021-12-06T13:58:25Z</cp:lastPrinted>
  <dcterms:created xsi:type="dcterms:W3CDTF">1996-10-08T23:32:33Z</dcterms:created>
  <dcterms:modified xsi:type="dcterms:W3CDTF">2021-12-06T14:11:53Z</dcterms:modified>
  <cp:category/>
  <cp:version/>
  <cp:contentType/>
  <cp:contentStatus/>
</cp:coreProperties>
</file>