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0730" windowHeight="11760" activeTab="0"/>
  </bookViews>
  <sheets>
    <sheet name="Додаток 1" sheetId="1" r:id="rId1"/>
    <sheet name="Додаток 2" sheetId="2" r:id="rId2"/>
    <sheet name="Додаток 3" sheetId="3" r:id="rId3"/>
    <sheet name="Додаток 4" sheetId="4" r:id="rId4"/>
    <sheet name="Додаток 5" sheetId="5" r:id="rId5"/>
  </sheets>
  <definedNames>
    <definedName name="_xlnm.Print_Titles" localSheetId="1">'Додаток 2'!$15:$15</definedName>
    <definedName name="_xlnm.Print_Area" localSheetId="1">'Додаток 2'!$A$1:$Q$55</definedName>
  </definedNames>
  <calcPr fullCalcOnLoad="1"/>
</workbook>
</file>

<file path=xl/sharedStrings.xml><?xml version="1.0" encoding="utf-8"?>
<sst xmlns="http://schemas.openxmlformats.org/spreadsheetml/2006/main" count="368" uniqueCount="237">
  <si>
    <t>в місті ради VІ скликання</t>
  </si>
  <si>
    <t>ДОХОДИ</t>
  </si>
  <si>
    <t xml:space="preserve">грн. </t>
  </si>
  <si>
    <t>Загальний фонд</t>
  </si>
  <si>
    <t>Спеціальний фонд</t>
  </si>
  <si>
    <t>ПОДАТКОВІ НАДХОДЖЕННЯ</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</si>
  <si>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</si>
  <si>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</si>
  <si>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</si>
  <si>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</si>
  <si>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</si>
  <si>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Збір за місця для паркування транспортних засобів</t>
  </si>
  <si>
    <t>Збір за місця для паркування транспортних засобів, сплачений фізичними особами</t>
  </si>
  <si>
    <t>Збір за провадження деяких видів підприємницької діяльності</t>
  </si>
  <si>
    <t>18040100 </t>
  </si>
  <si>
    <t>Збір за провадження торговельної діяльності (роздрібна торгівля), сплачений фізичними особами</t>
  </si>
  <si>
    <t>18040200 </t>
  </si>
  <si>
    <t>Збір за провадження торговельної діяльності (роздрібна торгівля), сплачений юридичними особами</t>
  </si>
  <si>
    <t>18040500 </t>
  </si>
  <si>
    <t>Збір за провадження торговельної діяльності (оптова торгівля), сплачений фізичними особами</t>
  </si>
  <si>
    <t>18040600 </t>
  </si>
  <si>
    <t>Збір за провадження торговельної діяльності (ресторанне господарство), сплачений фізичними особами</t>
  </si>
  <si>
    <t>18040700 </t>
  </si>
  <si>
    <t>Збір за провадження торговельної діяльності (оптова торгівля), сплачений юридичними особами</t>
  </si>
  <si>
    <t>18040800 </t>
  </si>
  <si>
    <t>Збір за провадження торговельної діяльності (ресторанне господарство), сплачений юридичними особами</t>
  </si>
  <si>
    <t>18040900 </t>
  </si>
  <si>
    <t>Збір за провадження торговельної діяльності із придбанням пільгового торгового патенту</t>
  </si>
  <si>
    <t>18041000 </t>
  </si>
  <si>
    <t>Збір за провадження торговельної діяльності із придбанням короткотермінового торгового патенту</t>
  </si>
  <si>
    <t>18041300 </t>
  </si>
  <si>
    <t>Збір за провадження діяльності з надання платних послуг, сплачений фізичними особами</t>
  </si>
  <si>
    <t>18041400 </t>
  </si>
  <si>
    <t>Збір за провадження діяльності з надання платних послуг, сплачений юридичними особами</t>
  </si>
  <si>
    <t>18041700 </t>
  </si>
  <si>
    <t>Збір за здійснення діяльності у сфері розваг, сплачений юридичними особами</t>
  </si>
  <si>
    <t>18041800 </t>
  </si>
  <si>
    <t>Збір за здійснення діяльності у сфері розваг, сплачений фізичними особами</t>
  </si>
  <si>
    <t>Збір за видачу ордера на квартиру</t>
  </si>
  <si>
    <t>Збір за видачу дозволу на розміщення об'єктів торгівлі та сфери послуг</t>
  </si>
  <si>
    <t>Збір із власників собак</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</si>
  <si>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</si>
  <si>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</si>
  <si>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</si>
  <si>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</si>
  <si>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</si>
  <si>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</si>
  <si>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</si>
  <si>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</si>
  <si>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</si>
  <si>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ДОХОДИ ВІД ОПЕРАЦІЙ З КАПІТАЛОМ</t>
  </si>
  <si>
    <t>Надходження від продажу основного капіталу</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</si>
  <si>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</si>
  <si>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</si>
  <si>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</si>
  <si>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</si>
  <si>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</si>
  <si>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</si>
  <si>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</si>
  <si>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</si>
  <si>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</si>
  <si>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</si>
  <si>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</si>
  <si>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</si>
  <si>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</si>
  <si>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</si>
  <si>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</si>
  <si>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</si>
  <si>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</si>
  <si>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</si>
  <si>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</si>
  <si>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</si>
  <si>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до рішення районної</t>
  </si>
  <si>
    <t xml:space="preserve">"Про районний у місті </t>
  </si>
  <si>
    <t>бюджет на 2015 рік"</t>
  </si>
  <si>
    <t>грн.</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</si>
  <si>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</si>
  <si>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</si>
  <si>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</si>
  <si>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</si>
  <si>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</si>
  <si>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</si>
  <si>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</si>
  <si>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</si>
  <si>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</si>
  <si>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районного у місті бюджету на 2015 рік</t>
  </si>
  <si>
    <t>ФІНАНСУВАННЯ</t>
  </si>
  <si>
    <t>Найменування 
згідно з класифікацією фінансування бюджету</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</si>
  <si>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</si>
  <si>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</si>
  <si>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</si>
  <si>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</si>
  <si>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</si>
  <si>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</si>
  <si>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</si>
  <si>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</si>
  <si>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</si>
  <si>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</si>
  <si>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</si>
  <si>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</si>
  <si>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</si>
  <si>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</si>
  <si>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</si>
  <si>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</si>
  <si>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</si>
  <si>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</si>
  <si>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</si>
  <si>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</si>
  <si>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</si>
  <si>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</si>
  <si>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</si>
  <si>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</si>
  <si>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</si>
  <si>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</si>
  <si>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110103</t>
  </si>
  <si>
    <t>Філармонії,музичні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</si>
  <si>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</si>
  <si>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</si>
  <si>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</si>
  <si>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</si>
  <si>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</si>
  <si>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</si>
  <si>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</si>
  <si>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</si>
  <si>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</si>
  <si>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</si>
  <si>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</si>
  <si>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</si>
  <si>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</si>
  <si>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</si>
  <si>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</si>
  <si>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</si>
  <si>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</si>
  <si>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</si>
  <si>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</si>
  <si>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Допомога у зв"язку з вагітністю і пологами</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</si>
  <si>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</si>
  <si>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</si>
  <si>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</si>
  <si>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</si>
  <si>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</si>
  <si>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</si>
  <si>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</si>
  <si>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</si>
  <si>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</si>
  <si>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</si>
  <si>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</si>
  <si>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</si>
  <si>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</si>
  <si>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</si>
  <si>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</si>
  <si>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</si>
  <si>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</si>
  <si>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</si>
  <si>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</si>
  <si>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</si>
  <si>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</si>
  <si>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</si>
  <si>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</si>
  <si>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150101</t>
  </si>
  <si>
    <t>Капітальні вкладення</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</si>
  <si>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</si>
  <si>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</si>
  <si>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</si>
  <si>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</si>
  <si>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</si>
  <si>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</si>
  <si>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</si>
  <si>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</si>
  <si>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</si>
  <si>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</si>
  <si>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</si>
  <si>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</si>
  <si>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</si>
  <si>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</si>
  <si>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0822</t>
  </si>
  <si>
    <t>0810</t>
  </si>
  <si>
    <t>0133</t>
  </si>
  <si>
    <t>0910</t>
  </si>
  <si>
    <t>1030</t>
  </si>
  <si>
    <t>1010</t>
  </si>
  <si>
    <t>1020</t>
  </si>
  <si>
    <r>
      <t>Найменування
згідно з типовою відомчою/типовою програмною</t>
    </r>
    <r>
      <rPr>
        <vertAlign val="superscript"/>
        <sz val="11"/>
        <rFont val="Bookman Old Style"/>
        <family val="1"/>
      </rPr>
      <t>3</t>
    </r>
    <r>
      <rPr>
        <sz val="11"/>
        <rFont val="Bookman Old Style"/>
        <family val="1"/>
      </rPr>
      <t>/тимчасовою класифікацією видатків та кредитування місцевого бюджету</t>
    </r>
  </si>
  <si>
    <t>Найменування місцевої (регіональної) програми</t>
  </si>
  <si>
    <t>Разом загальний та спеціальний фонди</t>
  </si>
  <si>
    <t xml:space="preserve">ПЕРЕЛІК        </t>
  </si>
  <si>
    <t>УСЬОГО</t>
  </si>
  <si>
    <t>Програма реалізації заходів на розвиток фізичної культури і спорту та проведення районних спортивно - масових заходів на 2014 рік</t>
  </si>
  <si>
    <t>Програма реалізації заходів, спрямованих на підтримку окремих категорій громадян Довгинцівського району на 2015 рік</t>
  </si>
  <si>
    <t>Програма реалізації заходів соціального захисту окремих категорій мешканців Довгинцівського району на 2015 рік</t>
  </si>
  <si>
    <t>Програма щодо виконання загальнодержавної програми "Національний план дій щодо реалізації конвенції ООН "Про права дитини" на період до 2016 року" на 2015 рік</t>
  </si>
  <si>
    <t>Програма реалізації заходів на розвиток культури і проведення районних культурно - мистецьких та культурно - масових заходів на 2015 рік</t>
  </si>
  <si>
    <t>Програма фінансування послуг щодо оформлення документів на  нерухоме майно, яке визнане відумерлою спадщиною на 2015 рік</t>
  </si>
  <si>
    <t>Програма реалізації заходів на розвиток фізичної культури і спорту та проведення районних спортивно - масових заходів на 2015 рік</t>
  </si>
  <si>
    <t>Програма соціально - економічного і культурного розвитку району на 2015 рік</t>
  </si>
  <si>
    <t xml:space="preserve">до рішення районної </t>
  </si>
  <si>
    <t xml:space="preserve"> ЛІМІТИ СПОЖИВАННЯ       </t>
  </si>
  <si>
    <t>Найменування</t>
  </si>
  <si>
    <t>Тепло</t>
  </si>
  <si>
    <t>Вода</t>
  </si>
  <si>
    <t>Електро-</t>
  </si>
  <si>
    <t>установи / КТКВ</t>
  </si>
  <si>
    <t>енергія</t>
  </si>
  <si>
    <t>Гкал</t>
  </si>
  <si>
    <t>м3</t>
  </si>
  <si>
    <t>кВт/г</t>
  </si>
  <si>
    <t>Виконавчий комітет Довгинцівської районної в місті ради</t>
  </si>
  <si>
    <t>з них: виконком</t>
  </si>
  <si>
    <t>управління праці та соціального захисту населення</t>
  </si>
  <si>
    <t>Усього за функцією 010116 "Органи місцевого самовря-дування"</t>
  </si>
  <si>
    <t>Комунальний позашкільний заклад "Дитячо - юнацька спортивна школа № 9"</t>
  </si>
  <si>
    <t>Усього за функцією 130107 "Утримання та навчально-</t>
  </si>
  <si>
    <t>тренувальна робота дитячо - юнацьких спортивних</t>
  </si>
  <si>
    <t>шкіл"</t>
  </si>
  <si>
    <t>Комунальний заклад "Притулок для неповнолітніх "Пролісок"</t>
  </si>
  <si>
    <t>Всього по функції 090700 Притулки для неповнолітніх</t>
  </si>
  <si>
    <t>Комунальна установа "Територіальний центр соціального обслуговування (надання соціальних послуг) у Довгинцівському районі"</t>
  </si>
  <si>
    <t>Усього за функцією 091204 "Територіальні центри соціального обслуговування (надання соціальних послуг)"</t>
  </si>
  <si>
    <t>УСЬОГО ПО РАЙОНУ</t>
  </si>
  <si>
    <r>
      <t xml:space="preserve"> </t>
    </r>
    <r>
      <rPr>
        <sz val="18"/>
        <rFont val="Bookman Old Style"/>
        <family val="1"/>
      </rPr>
      <t>енергоносіїв у фізичних обсягах за кожною бюджетною установою, закладом на 2015 рік</t>
    </r>
  </si>
  <si>
    <t>Програма реалізації державної та місцевої політики щодо поліпшення становища дітей, молоді, жінок та сімей на 2015 рік</t>
  </si>
  <si>
    <t>Додаток 1</t>
  </si>
  <si>
    <t>Додаток 5</t>
  </si>
  <si>
    <t>місцевих програм, які фінансуватимуться за рахунок коштів районного у місті бюджету  у 2015 році</t>
  </si>
  <si>
    <r>
      <t xml:space="preserve">РОЗПОДІЛ                                                                                                                                                                                                                                                                                                                                        </t>
    </r>
    <r>
      <rPr>
        <sz val="20"/>
        <rFont val="Bookman Old Style"/>
        <family val="1"/>
      </rPr>
      <t xml:space="preserve"> видатків</t>
    </r>
    <r>
      <rPr>
        <b/>
        <sz val="20"/>
        <rFont val="Bookman Old Style"/>
        <family val="1"/>
      </rPr>
      <t xml:space="preserve"> </t>
    </r>
    <r>
      <rPr>
        <sz val="20"/>
        <rFont val="Bookman Old Style"/>
        <family val="1"/>
      </rPr>
      <t xml:space="preserve">районного у місті бюджету на 2015 рік </t>
    </r>
  </si>
  <si>
    <t>Місцеві податки</t>
  </si>
  <si>
    <t>Податок на майно</t>
  </si>
  <si>
    <t>41020900</t>
  </si>
  <si>
    <t xml:space="preserve">Інші додаткові дотації  </t>
  </si>
  <si>
    <r>
      <t>Субвенція з державного бюджету місцевим бюджетам на виплату допомоги сім'ям з дітьми, малозабезпеченим сім</t>
    </r>
    <r>
      <rPr>
        <sz val="13"/>
        <rFont val="Calibri"/>
        <family val="2"/>
      </rPr>
      <t>'</t>
    </r>
    <r>
      <rPr>
        <sz val="13"/>
        <rFont val="Bookman Old Style"/>
        <family val="1"/>
      </rPr>
      <t>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r>
  </si>
  <si>
    <t>090413</t>
  </si>
  <si>
    <t>Допомога на догляд за інвалідом I чи II групи внаслідок психічного розладу </t>
  </si>
  <si>
    <t>Допомога до досягнення дитиною трирічного віку</t>
  </si>
  <si>
    <t>Додаток  2</t>
  </si>
  <si>
    <t>Додаток 3</t>
  </si>
  <si>
    <t xml:space="preserve">Додаток 4 </t>
  </si>
  <si>
    <t>від 30.01.2015 № 292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</si>
</sst>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7">
    <font>
      <sz val="10"/>
      <name val="Arial Cyr"/>
      <family val="0"/>
    </font>
    <font>
      <sz val="10"/>
      <name val="Arial"/>
      <family val="2"/>
    </font>
    <font>
      <b/>
      <sz val="18"/>
      <name val="Bookman Old Style"/>
      <family val="1"/>
    </font>
    <font>
      <sz val="13"/>
      <name val="Bookman Old Style"/>
      <family val="1"/>
    </font>
    <font>
      <sz val="13"/>
      <color indexed="8"/>
      <name val="Bookman Old Style"/>
      <family val="1"/>
    </font>
    <font>
      <sz val="16"/>
      <name val="Bookman Old Style"/>
      <family val="1"/>
    </font>
    <font>
      <sz val="10"/>
      <name val="Bookman Old Style"/>
      <family val="1"/>
    </font>
    <font>
      <sz val="11"/>
      <name val="Bookman Old Style"/>
      <family val="1"/>
    </font>
    <font>
      <sz val="20"/>
      <name val="Bookman Old Style"/>
      <family val="1"/>
    </font>
    <font>
      <sz val="8"/>
      <color indexed="10"/>
      <name val="Bookman Old Style"/>
      <family val="1"/>
    </font>
    <font>
      <sz val="18"/>
      <name val="Bookman Old Style"/>
      <family val="1"/>
    </font>
    <font>
      <b/>
      <sz val="13"/>
      <name val="Bookman Old Style"/>
      <family val="1"/>
    </font>
    <font>
      <sz val="8"/>
      <name val="Arial Cyr"/>
      <family val="0"/>
    </font>
    <font>
      <sz val="14"/>
      <name val="Bookman Old Style"/>
      <family val="1"/>
    </font>
    <font>
      <sz val="12"/>
      <name val="Bookman Old Style"/>
      <family val="1"/>
    </font>
    <font>
      <u val="single"/>
      <sz val="10"/>
      <color indexed="12"/>
      <name val="Arial Cyr"/>
      <family val="0"/>
    </font>
    <font>
      <u val="single"/>
      <sz val="10"/>
      <color indexed="36"/>
      <name val="Arial Cyr"/>
      <family val="0"/>
    </font>
    <font>
      <b/>
      <i/>
      <sz val="13"/>
      <name val="Bookman Old Style"/>
      <family val="1"/>
    </font>
    <font>
      <b/>
      <sz val="12"/>
      <name val="Bookman Old Style"/>
      <family val="1"/>
    </font>
    <font>
      <sz val="8"/>
      <name val="Bookman Old Style"/>
      <family val="1"/>
    </font>
    <font>
      <vertAlign val="superscript"/>
      <sz val="11"/>
      <name val="Bookman Old Style"/>
      <family val="1"/>
    </font>
    <font>
      <b/>
      <sz val="20"/>
      <name val="Bookman Old Style"/>
      <family val="1"/>
    </font>
    <font>
      <sz val="13"/>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16"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177">
    <xf numFmtId="0" fontId="0" fillId="0" borderId="0" xfId="0" applyAlignment="1">
      <alignment/>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2" fontId="3" fillId="0" borderId="10" xfId="53" applyNumberFormat="1" applyFont="1" applyBorder="1" applyAlignment="1">
      <alignment horizontal="center" vertical="center" wrapText="1"/>
      <protection/>
    </xf>
    <xf numFmtId="0" fontId="3" fillId="0" borderId="10" xfId="53" applyFont="1" applyBorder="1" applyAlignment="1">
      <alignment horizontal="left" vertical="center" wrapText="1"/>
      <protection/>
    </xf>
    <xf numFmtId="2" fontId="3" fillId="0" borderId="10" xfId="53" applyNumberFormat="1" applyFont="1" applyBorder="1" applyAlignment="1">
      <alignment horizontal="center" vertical="center"/>
      <protection/>
    </xf>
    <xf numFmtId="0" fontId="3" fillId="0" borderId="10" xfId="53" applyFont="1" applyBorder="1" applyAlignment="1">
      <alignment horizontal="left" vertical="center"/>
      <protection/>
    </xf>
    <xf numFmtId="0" fontId="3" fillId="0" borderId="10" xfId="53" applyFont="1" applyFill="1" applyBorder="1" applyAlignment="1">
      <alignment horizontal="center" vertical="center"/>
      <protection/>
    </xf>
    <xf numFmtId="0" fontId="3" fillId="0" borderId="10" xfId="53" applyFont="1" applyFill="1" applyBorder="1" applyAlignment="1">
      <alignment horizontal="left" vertical="center" wrapText="1"/>
      <protection/>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53" applyFont="1" applyFill="1" applyBorder="1" applyAlignment="1">
      <alignment horizontal="left" vertical="center"/>
      <protection/>
    </xf>
    <xf numFmtId="2" fontId="3" fillId="0" borderId="10" xfId="53" applyNumberFormat="1" applyFont="1" applyFill="1" applyBorder="1" applyAlignment="1">
      <alignment horizontal="center" vertical="center"/>
      <protection/>
    </xf>
    <xf numFmtId="0" fontId="3" fillId="0" borderId="10" xfId="53" applyFont="1" applyBorder="1" applyAlignment="1">
      <alignment horizontal="center" vertical="top"/>
      <protection/>
    </xf>
    <xf numFmtId="0" fontId="3" fillId="0" borderId="10" xfId="53" applyFont="1" applyBorder="1" applyAlignment="1">
      <alignment vertical="center" wrapText="1"/>
      <protection/>
    </xf>
    <xf numFmtId="0" fontId="4" fillId="0" borderId="10" xfId="0" applyFont="1" applyBorder="1" applyAlignment="1">
      <alignment horizontal="left" vertical="center" wrapText="1"/>
    </xf>
    <xf numFmtId="0" fontId="3" fillId="0" borderId="10" xfId="53" applyFont="1" applyBorder="1" applyAlignment="1">
      <alignment horizontal="center" vertical="top" wrapText="1"/>
      <protection/>
    </xf>
    <xf numFmtId="0" fontId="3" fillId="0" borderId="0" xfId="0" applyFont="1" applyAlignment="1">
      <alignment/>
    </xf>
    <xf numFmtId="0" fontId="6" fillId="0" borderId="0" xfId="0" applyFont="1" applyAlignment="1">
      <alignment/>
    </xf>
    <xf numFmtId="1" fontId="7" fillId="0" borderId="0" xfId="53" applyNumberFormat="1" applyFont="1" applyFill="1" applyBorder="1" applyAlignment="1">
      <alignment horizontal="center" vertical="center"/>
      <protection/>
    </xf>
    <xf numFmtId="0" fontId="8" fillId="0" borderId="0" xfId="0" applyFont="1" applyAlignment="1">
      <alignment/>
    </xf>
    <xf numFmtId="1" fontId="8" fillId="0" borderId="0" xfId="0" applyNumberFormat="1" applyFont="1" applyAlignment="1">
      <alignment/>
    </xf>
    <xf numFmtId="1" fontId="8" fillId="0" borderId="0" xfId="53" applyNumberFormat="1" applyFont="1" applyFill="1" applyBorder="1" applyAlignment="1">
      <alignment horizontal="center" vertical="center"/>
      <protection/>
    </xf>
    <xf numFmtId="0" fontId="6" fillId="0" borderId="0" xfId="53" applyFont="1">
      <alignment/>
      <protection/>
    </xf>
    <xf numFmtId="0" fontId="9" fillId="0" borderId="0" xfId="53" applyFont="1" applyAlignment="1">
      <alignment vertical="center" wrapText="1"/>
      <protection/>
    </xf>
    <xf numFmtId="0" fontId="10" fillId="0" borderId="0" xfId="53" applyFont="1" applyAlignment="1">
      <alignment/>
      <protection/>
    </xf>
    <xf numFmtId="0" fontId="6" fillId="0" borderId="0" xfId="53" applyFont="1" applyAlignment="1">
      <alignment vertical="center" wrapText="1"/>
      <protection/>
    </xf>
    <xf numFmtId="0" fontId="10" fillId="0" borderId="0" xfId="53" applyFont="1" applyAlignment="1">
      <alignment horizontal="left"/>
      <protection/>
    </xf>
    <xf numFmtId="0" fontId="6" fillId="0" borderId="0" xfId="53" applyFont="1" applyAlignment="1">
      <alignment horizontal="left" indent="3"/>
      <protection/>
    </xf>
    <xf numFmtId="0" fontId="10" fillId="0" borderId="0" xfId="53" applyFont="1">
      <alignment/>
      <protection/>
    </xf>
    <xf numFmtId="0" fontId="10" fillId="0" borderId="0" xfId="53" applyFont="1" applyAlignment="1">
      <alignment horizontal="center"/>
      <protection/>
    </xf>
    <xf numFmtId="0" fontId="3" fillId="0" borderId="0" xfId="53" applyFont="1" applyAlignment="1">
      <alignment horizontal="center"/>
      <protection/>
    </xf>
    <xf numFmtId="0" fontId="11" fillId="0" borderId="0" xfId="53" applyFont="1" applyAlignment="1">
      <alignment horizontal="center"/>
      <protection/>
    </xf>
    <xf numFmtId="0" fontId="3" fillId="0" borderId="0" xfId="53" applyFont="1" applyAlignment="1">
      <alignment horizontal="right"/>
      <protection/>
    </xf>
    <xf numFmtId="1" fontId="7" fillId="0" borderId="0" xfId="0" applyNumberFormat="1" applyFont="1" applyAlignment="1">
      <alignment/>
    </xf>
    <xf numFmtId="1" fontId="6" fillId="0" borderId="0" xfId="0" applyNumberFormat="1" applyFont="1" applyAlignment="1">
      <alignment/>
    </xf>
    <xf numFmtId="0" fontId="3"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14" fillId="0" borderId="0" xfId="0" applyFont="1" applyAlignment="1">
      <alignment horizontal="right"/>
    </xf>
    <xf numFmtId="0" fontId="3" fillId="0" borderId="10" xfId="0" applyFont="1" applyBorder="1" applyAlignment="1">
      <alignment horizontal="center" vertical="center"/>
    </xf>
    <xf numFmtId="0" fontId="3" fillId="0" borderId="10" xfId="0" applyFont="1" applyBorder="1" applyAlignment="1">
      <alignment vertical="center" wrapText="1"/>
    </xf>
    <xf numFmtId="4" fontId="3" fillId="0" borderId="10" xfId="0" applyNumberFormat="1" applyFont="1" applyBorder="1" applyAlignment="1">
      <alignment horizontal="center" vertical="center"/>
    </xf>
    <xf numFmtId="0" fontId="3" fillId="0" borderId="0" xfId="0" applyFont="1" applyAlignment="1">
      <alignment wrapText="1"/>
    </xf>
    <xf numFmtId="4" fontId="3" fillId="0" borderId="0" xfId="0" applyNumberFormat="1" applyFont="1" applyAlignment="1">
      <alignment wrapText="1"/>
    </xf>
    <xf numFmtId="0" fontId="3" fillId="0" borderId="0" xfId="0" applyFont="1" applyAlignment="1">
      <alignment vertical="center"/>
    </xf>
    <xf numFmtId="0" fontId="3" fillId="0" borderId="0" xfId="0" applyFont="1" applyAlignment="1">
      <alignment/>
    </xf>
    <xf numFmtId="0" fontId="3" fillId="0" borderId="0" xfId="0" applyFont="1" applyAlignment="1">
      <alignment vertical="top" shrinkToFit="1"/>
    </xf>
    <xf numFmtId="0" fontId="3" fillId="0" borderId="0" xfId="0" applyFont="1" applyAlignment="1">
      <alignment horizontal="right"/>
    </xf>
    <xf numFmtId="0" fontId="3" fillId="0" borderId="10" xfId="0" applyFont="1" applyBorder="1" applyAlignment="1">
      <alignment horizontal="center" vertical="center" wrapText="1"/>
    </xf>
    <xf numFmtId="0" fontId="17" fillId="0" borderId="0" xfId="0" applyFont="1" applyFill="1" applyAlignment="1">
      <alignment/>
    </xf>
    <xf numFmtId="0" fontId="3" fillId="0" borderId="0" xfId="0" applyFont="1" applyAlignment="1">
      <alignment vertical="center" wrapText="1"/>
    </xf>
    <xf numFmtId="0" fontId="3" fillId="0" borderId="0" xfId="0" applyFont="1" applyAlignment="1">
      <alignment horizontal="center"/>
    </xf>
    <xf numFmtId="0" fontId="14" fillId="0" borderId="0" xfId="0" applyFont="1" applyAlignment="1">
      <alignment/>
    </xf>
    <xf numFmtId="0" fontId="18" fillId="0" borderId="0" xfId="0" applyFont="1" applyAlignment="1">
      <alignment horizontal="center"/>
    </xf>
    <xf numFmtId="0" fontId="10" fillId="0" borderId="0" xfId="0" applyFont="1" applyAlignment="1">
      <alignment/>
    </xf>
    <xf numFmtId="2" fontId="18" fillId="0" borderId="0" xfId="0" applyNumberFormat="1" applyFont="1" applyAlignment="1">
      <alignment horizontal="center"/>
    </xf>
    <xf numFmtId="0" fontId="13" fillId="0" borderId="0" xfId="0" applyFont="1" applyAlignment="1">
      <alignment/>
    </xf>
    <xf numFmtId="0" fontId="13" fillId="0" borderId="0" xfId="0" applyFont="1" applyAlignment="1">
      <alignment horizontal="center"/>
    </xf>
    <xf numFmtId="0" fontId="19" fillId="0" borderId="0" xfId="0" applyFont="1" applyAlignment="1">
      <alignment/>
    </xf>
    <xf numFmtId="0" fontId="14" fillId="0" borderId="0" xfId="0" applyFont="1" applyBorder="1" applyAlignment="1">
      <alignment/>
    </xf>
    <xf numFmtId="0" fontId="6" fillId="0" borderId="0" xfId="0" applyFont="1" applyAlignment="1">
      <alignment horizontal="right"/>
    </xf>
    <xf numFmtId="0" fontId="6" fillId="0" borderId="10" xfId="0" applyFont="1" applyBorder="1" applyAlignment="1">
      <alignment horizontal="center"/>
    </xf>
    <xf numFmtId="0" fontId="6" fillId="0" borderId="0" xfId="0" applyFont="1" applyAlignment="1">
      <alignment horizontal="center"/>
    </xf>
    <xf numFmtId="49" fontId="3" fillId="0" borderId="10" xfId="0" applyNumberFormat="1" applyFont="1" applyBorder="1" applyAlignment="1">
      <alignment horizontal="right" vertical="center"/>
    </xf>
    <xf numFmtId="0" fontId="3" fillId="0" borderId="10" xfId="0" applyFont="1" applyBorder="1" applyAlignment="1">
      <alignment vertical="center" wrapText="1"/>
    </xf>
    <xf numFmtId="2" fontId="3" fillId="0" borderId="10" xfId="0" applyNumberFormat="1" applyFont="1" applyBorder="1" applyAlignment="1">
      <alignment/>
    </xf>
    <xf numFmtId="49" fontId="3" fillId="33" borderId="10" xfId="0" applyNumberFormat="1" applyFont="1" applyFill="1" applyBorder="1" applyAlignment="1">
      <alignment horizontal="right" vertical="center"/>
    </xf>
    <xf numFmtId="0" fontId="3" fillId="33" borderId="11" xfId="0" applyFont="1" applyFill="1" applyBorder="1" applyAlignment="1">
      <alignment horizontal="left" vertical="center" wrapText="1"/>
    </xf>
    <xf numFmtId="0" fontId="3" fillId="0" borderId="10" xfId="0" applyFont="1" applyBorder="1" applyAlignment="1">
      <alignment horizontal="left" vertical="center" wrapText="1"/>
    </xf>
    <xf numFmtId="49" fontId="3" fillId="33" borderId="10" xfId="0" applyNumberFormat="1" applyFont="1" applyFill="1" applyBorder="1" applyAlignment="1">
      <alignment horizontal="right" vertical="center" wrapText="1"/>
    </xf>
    <xf numFmtId="49" fontId="3" fillId="33" borderId="11" xfId="0" applyNumberFormat="1" applyFont="1" applyFill="1" applyBorder="1" applyAlignment="1">
      <alignment horizontal="left" vertical="center" wrapText="1"/>
    </xf>
    <xf numFmtId="49" fontId="3" fillId="0" borderId="10" xfId="0" applyNumberFormat="1" applyFont="1" applyFill="1" applyBorder="1" applyAlignment="1">
      <alignment horizontal="right"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Border="1" applyAlignment="1">
      <alignment horizontal="right" vertical="center"/>
    </xf>
    <xf numFmtId="0" fontId="3" fillId="0" borderId="11" xfId="0" applyFont="1" applyBorder="1" applyAlignment="1">
      <alignment horizontal="left" vertical="center" wrapText="1"/>
    </xf>
    <xf numFmtId="49"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vertical="top" wrapText="1"/>
    </xf>
    <xf numFmtId="0" fontId="3" fillId="0" borderId="10" xfId="0" applyNumberFormat="1" applyFont="1" applyBorder="1" applyAlignment="1">
      <alignment horizontal="left" vertical="center" wrapText="1"/>
    </xf>
    <xf numFmtId="49" fontId="3" fillId="33" borderId="10" xfId="0" applyNumberFormat="1" applyFont="1" applyFill="1" applyBorder="1" applyAlignment="1">
      <alignment horizontal="right" vertical="center"/>
    </xf>
    <xf numFmtId="0" fontId="3" fillId="33" borderId="10" xfId="0" applyFont="1" applyFill="1" applyBorder="1" applyAlignment="1">
      <alignment horizontal="left" vertical="center" wrapText="1"/>
    </xf>
    <xf numFmtId="49" fontId="3" fillId="0" borderId="10" xfId="0" applyNumberFormat="1" applyFont="1" applyBorder="1" applyAlignment="1">
      <alignment horizontal="right" vertical="center" wrapText="1"/>
    </xf>
    <xf numFmtId="0" fontId="4" fillId="0" borderId="10" xfId="0" applyFont="1" applyBorder="1" applyAlignment="1">
      <alignment horizontal="left" vertical="center" wrapText="1"/>
    </xf>
    <xf numFmtId="0" fontId="3" fillId="0" borderId="10" xfId="0" applyNumberFormat="1" applyFont="1" applyBorder="1" applyAlignment="1">
      <alignment horizontal="left" vertical="center" wrapText="1"/>
    </xf>
    <xf numFmtId="49" fontId="3" fillId="0" borderId="10" xfId="0" applyNumberFormat="1" applyFont="1" applyBorder="1" applyAlignment="1">
      <alignment horizontal="right" vertical="center" wrapText="1"/>
    </xf>
    <xf numFmtId="0"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right" vertical="center" wrapText="1"/>
    </xf>
    <xf numFmtId="0" fontId="3" fillId="0" borderId="10" xfId="0" applyFont="1" applyBorder="1" applyAlignment="1">
      <alignment vertical="top" wrapText="1"/>
    </xf>
    <xf numFmtId="0" fontId="3" fillId="0" borderId="10" xfId="0" applyFont="1" applyBorder="1" applyAlignment="1">
      <alignment horizontal="right" vertical="top" shrinkToFit="1"/>
    </xf>
    <xf numFmtId="0" fontId="7" fillId="0" borderId="10" xfId="0" applyNumberFormat="1" applyFont="1" applyFill="1" applyBorder="1" applyAlignment="1" applyProtection="1">
      <alignment horizontal="center" vertical="center" wrapText="1"/>
      <protection/>
    </xf>
    <xf numFmtId="0" fontId="3" fillId="0" borderId="10" xfId="0" applyFont="1" applyBorder="1" applyAlignment="1">
      <alignment/>
    </xf>
    <xf numFmtId="49" fontId="3" fillId="0" borderId="10" xfId="0" applyNumberFormat="1" applyFont="1" applyBorder="1" applyAlignment="1">
      <alignment horizontal="center" vertical="center"/>
    </xf>
    <xf numFmtId="0" fontId="3" fillId="0" borderId="10" xfId="0" applyFont="1" applyBorder="1" applyAlignment="1">
      <alignment vertical="center" shrinkToFit="1"/>
    </xf>
    <xf numFmtId="0" fontId="6" fillId="0" borderId="0" xfId="0" applyFont="1" applyFill="1" applyAlignment="1">
      <alignment/>
    </xf>
    <xf numFmtId="0" fontId="6" fillId="0" borderId="12" xfId="0" applyFont="1" applyFill="1" applyBorder="1" applyAlignment="1">
      <alignment horizontal="center"/>
    </xf>
    <xf numFmtId="0" fontId="6" fillId="0" borderId="0" xfId="0" applyFont="1" applyFill="1" applyBorder="1" applyAlignment="1">
      <alignment horizontal="center"/>
    </xf>
    <xf numFmtId="0" fontId="19" fillId="0" borderId="12"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top"/>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2" fontId="3" fillId="0" borderId="10" xfId="0" applyNumberFormat="1" applyFont="1" applyBorder="1" applyAlignment="1">
      <alignment horizontal="center"/>
    </xf>
    <xf numFmtId="49"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Font="1" applyBorder="1" applyAlignment="1">
      <alignment horizontal="left" vertical="center"/>
    </xf>
    <xf numFmtId="0" fontId="6" fillId="0" borderId="10" xfId="0" applyFont="1" applyBorder="1" applyAlignment="1">
      <alignment/>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xf>
    <xf numFmtId="0" fontId="3" fillId="0" borderId="12" xfId="0" applyFont="1" applyBorder="1" applyAlignment="1">
      <alignment horizontal="center"/>
    </xf>
    <xf numFmtId="0" fontId="3" fillId="0" borderId="12" xfId="0" applyFont="1" applyBorder="1" applyAlignment="1">
      <alignment/>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3"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3" fillId="0" borderId="19"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wrapText="1"/>
    </xf>
    <xf numFmtId="2" fontId="3" fillId="0" borderId="10" xfId="0" applyNumberFormat="1" applyFont="1" applyFill="1" applyBorder="1" applyAlignment="1">
      <alignment horizontal="center"/>
    </xf>
    <xf numFmtId="0" fontId="3" fillId="0" borderId="13" xfId="0" applyFont="1" applyBorder="1" applyAlignment="1">
      <alignment horizontal="right"/>
    </xf>
    <xf numFmtId="0" fontId="3" fillId="0" borderId="16" xfId="0" applyFont="1" applyBorder="1" applyAlignment="1">
      <alignment horizontal="left" vertical="center" wrapText="1"/>
    </xf>
    <xf numFmtId="0" fontId="3" fillId="0" borderId="20" xfId="0" applyFont="1" applyBorder="1" applyAlignment="1">
      <alignment horizontal="left"/>
    </xf>
    <xf numFmtId="0" fontId="3" fillId="0" borderId="17" xfId="0" applyFont="1" applyBorder="1" applyAlignment="1">
      <alignment horizontal="left"/>
    </xf>
    <xf numFmtId="0" fontId="3" fillId="0" borderId="14" xfId="0" applyFont="1" applyBorder="1" applyAlignment="1">
      <alignment horizontal="left"/>
    </xf>
    <xf numFmtId="0" fontId="3" fillId="0" borderId="13" xfId="0" applyFont="1" applyBorder="1" applyAlignment="1">
      <alignment horizontal="left" vertical="center" wrapText="1"/>
    </xf>
    <xf numFmtId="0" fontId="5" fillId="0" borderId="0" xfId="53" applyFont="1" applyAlignment="1">
      <alignment/>
      <protection/>
    </xf>
    <xf numFmtId="0" fontId="8" fillId="0" borderId="0" xfId="0" applyFont="1" applyAlignment="1">
      <alignment/>
    </xf>
    <xf numFmtId="0" fontId="8" fillId="0" borderId="0" xfId="53" applyFont="1" applyAlignment="1">
      <alignment/>
      <protection/>
    </xf>
    <xf numFmtId="2" fontId="3" fillId="0" borderId="10" xfId="0" applyNumberFormat="1" applyFont="1" applyBorder="1" applyAlignment="1">
      <alignment horizontal="center" vertical="center"/>
    </xf>
    <xf numFmtId="0" fontId="10" fillId="0" borderId="0" xfId="0" applyFont="1" applyAlignment="1">
      <alignment vertical="center"/>
    </xf>
    <xf numFmtId="0" fontId="3" fillId="0" borderId="10" xfId="0" applyNumberFormat="1" applyFont="1" applyFill="1" applyBorder="1" applyAlignment="1" applyProtection="1">
      <alignment horizontal="left" vertical="center" wrapText="1"/>
      <protection/>
    </xf>
    <xf numFmtId="0" fontId="3" fillId="0" borderId="10" xfId="53" applyFont="1" applyFill="1" applyBorder="1" applyAlignment="1">
      <alignment horizontal="justify" vertical="center" wrapText="1"/>
      <protection/>
    </xf>
    <xf numFmtId="0" fontId="3"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3" fillId="0" borderId="10" xfId="53" applyFont="1" applyBorder="1" applyAlignment="1">
      <alignment horizontal="justify" vertical="center" wrapText="1"/>
      <protection/>
    </xf>
    <xf numFmtId="0" fontId="3" fillId="0" borderId="0" xfId="0" applyFont="1" applyAlignment="1">
      <alignment horizontal="justify" vertical="center" wrapText="1"/>
    </xf>
    <xf numFmtId="2" fontId="6" fillId="0" borderId="0" xfId="0" applyNumberFormat="1" applyFont="1" applyAlignment="1">
      <alignment/>
    </xf>
    <xf numFmtId="0" fontId="5" fillId="0" borderId="21" xfId="0" applyFont="1" applyBorder="1" applyAlignment="1">
      <alignment horizontal="center"/>
    </xf>
    <xf numFmtId="0" fontId="3" fillId="0" borderId="10" xfId="0" applyNumberFormat="1" applyFont="1" applyFill="1" applyBorder="1" applyAlignment="1" applyProtection="1">
      <alignment horizontal="center" vertical="center" wrapText="1"/>
      <protection/>
    </xf>
    <xf numFmtId="0" fontId="2" fillId="0" borderId="0" xfId="53" applyFont="1" applyAlignment="1">
      <alignment horizontal="center"/>
      <protection/>
    </xf>
    <xf numFmtId="0" fontId="10" fillId="0" borderId="0" xfId="53" applyFont="1" applyAlignment="1">
      <alignment horizontal="center" vertical="center" wrapText="1"/>
      <protection/>
    </xf>
    <xf numFmtId="0" fontId="2" fillId="0" borderId="0" xfId="53" applyFont="1" applyAlignment="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21" fillId="0" borderId="0" xfId="0" applyFont="1" applyAlignment="1">
      <alignment horizontal="center" vertical="center" wrapText="1"/>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8" fillId="0" borderId="0" xfId="0" applyFont="1" applyAlignment="1">
      <alignment horizontal="left" vertical="top" shrinkToFit="1"/>
    </xf>
    <xf numFmtId="0" fontId="8" fillId="0" borderId="0" xfId="53" applyFont="1" applyAlignment="1">
      <alignment horizontal="left"/>
      <protection/>
    </xf>
    <xf numFmtId="0" fontId="7" fillId="0" borderId="11"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10" fillId="0" borderId="0" xfId="0" applyFont="1" applyAlignment="1">
      <alignment horizontal="left" vertical="center" shrinkToFit="1"/>
    </xf>
    <xf numFmtId="0" fontId="21" fillId="0" borderId="0" xfId="0" applyFont="1" applyAlignment="1">
      <alignment horizontal="center" vertical="center"/>
    </xf>
    <xf numFmtId="2" fontId="3" fillId="0" borderId="10" xfId="0" applyNumberFormat="1" applyFont="1" applyBorder="1" applyAlignment="1">
      <alignment horizontal="center"/>
    </xf>
    <xf numFmtId="0" fontId="5" fillId="0" borderId="0" xfId="0" applyFont="1" applyAlignment="1">
      <alignment horizontal="left" vertical="center"/>
    </xf>
    <xf numFmtId="0" fontId="5" fillId="0" borderId="0" xfId="0" applyFont="1" applyAlignment="1">
      <alignment horizontal="left" vertical="center" shrinkToFit="1"/>
    </xf>
    <xf numFmtId="0" fontId="2"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xf>
    <xf numFmtId="0" fontId="3" fillId="0" borderId="1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center" shrinkToFit="1"/>
    </xf>
    <xf numFmtId="0" fontId="3" fillId="0" borderId="10" xfId="0" applyFont="1" applyBorder="1" applyAlignment="1">
      <alignment vertical="center" wrapText="1"/>
    </xf>
    <xf numFmtId="0" fontId="3" fillId="0" borderId="10" xfId="0" applyFont="1" applyBorder="1" applyAlignment="1">
      <alignment wrapText="1"/>
    </xf>
    <xf numFmtId="0" fontId="3" fillId="0" borderId="0" xfId="0" applyFont="1" applyAlignment="1">
      <alignment horizontal="center" wrapText="1"/>
    </xf>
    <xf numFmtId="0" fontId="11"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68"/>
  <sheetViews>
    <sheetView tabSelected="1" view="pageBreakPreview" zoomScale="60" zoomScalePageLayoutView="0" workbookViewId="0" topLeftCell="A1">
      <selection activeCell="D6" sqref="D6"/>
    </sheetView>
  </sheetViews>
  <sheetFormatPr defaultColWidth="9.00390625" defaultRowHeight="12.75"/>
  <cols>
    <col min="1" max="1" width="14.25390625" style="18" customWidth="1"/>
    <col min="2" max="2" width="76.25390625" style="18" customWidth="1"/>
    <col min="3" max="3" width="19.625" style="18" customWidth="1"/>
    <col min="4" max="4" width="20.375" style="18" customWidth="1"/>
    <col min="5" max="5" width="16.625" style="18" customWidth="1"/>
    <col min="6" max="6" width="19.375" style="18" customWidth="1"/>
    <col min="7" max="16384" width="9.125" style="18" customWidth="1"/>
  </cols>
  <sheetData>
    <row r="1" spans="1:6" ht="23.25">
      <c r="A1" s="23"/>
      <c r="B1" s="24"/>
      <c r="D1" s="25" t="s">
        <v>221</v>
      </c>
      <c r="E1" s="25"/>
      <c r="F1" s="25"/>
    </row>
    <row r="2" spans="1:6" ht="23.25">
      <c r="A2" s="23"/>
      <c r="B2" s="26"/>
      <c r="D2" s="27" t="s">
        <v>72</v>
      </c>
      <c r="E2" s="25"/>
      <c r="F2" s="25"/>
    </row>
    <row r="3" spans="1:6" ht="23.25">
      <c r="A3" s="23"/>
      <c r="B3" s="26"/>
      <c r="D3" s="25" t="s">
        <v>0</v>
      </c>
      <c r="E3" s="25"/>
      <c r="F3" s="25"/>
    </row>
    <row r="4" spans="1:6" ht="23.25" hidden="1">
      <c r="A4" s="23"/>
      <c r="B4" s="26"/>
      <c r="D4" s="25" t="s">
        <v>73</v>
      </c>
      <c r="E4" s="25"/>
      <c r="F4" s="25"/>
    </row>
    <row r="5" spans="1:6" ht="23.25" hidden="1">
      <c r="A5" s="23"/>
      <c r="B5" s="26"/>
      <c r="D5" s="25" t="s">
        <v>74</v>
      </c>
      <c r="E5" s="25"/>
      <c r="F5" s="25"/>
    </row>
    <row r="6" spans="1:6" ht="23.25">
      <c r="A6" s="23"/>
      <c r="B6" s="23"/>
      <c r="D6" s="25" t="s">
        <v>236</v>
      </c>
      <c r="E6" s="25"/>
      <c r="F6" s="25"/>
    </row>
    <row r="7" spans="1:6" ht="23.25">
      <c r="A7" s="23"/>
      <c r="B7" s="23"/>
      <c r="C7" s="28"/>
      <c r="D7" s="29"/>
      <c r="E7" s="27"/>
      <c r="F7" s="30"/>
    </row>
    <row r="8" spans="1:6" ht="104.25" customHeight="1">
      <c r="A8" s="149" t="s">
        <v>1</v>
      </c>
      <c r="B8" s="149"/>
      <c r="C8" s="149"/>
      <c r="D8" s="149"/>
      <c r="E8" s="149"/>
      <c r="F8" s="149"/>
    </row>
    <row r="9" spans="1:6" s="17" customFormat="1" ht="34.5" customHeight="1">
      <c r="A9" s="150" t="s">
        <v>85</v>
      </c>
      <c r="B9" s="151"/>
      <c r="C9" s="151"/>
      <c r="D9" s="151"/>
      <c r="E9" s="151"/>
      <c r="F9" s="151"/>
    </row>
    <row r="10" spans="1:6" s="17" customFormat="1" ht="25.5" customHeight="1">
      <c r="A10" s="31"/>
      <c r="B10" s="32"/>
      <c r="C10" s="32"/>
      <c r="D10" s="32"/>
      <c r="E10" s="32"/>
      <c r="F10" s="33" t="s">
        <v>2</v>
      </c>
    </row>
    <row r="11" spans="1:6" s="17" customFormat="1" ht="16.5" customHeight="1">
      <c r="A11" s="148" t="s">
        <v>68</v>
      </c>
      <c r="B11" s="148" t="s">
        <v>69</v>
      </c>
      <c r="C11" s="148" t="s">
        <v>70</v>
      </c>
      <c r="D11" s="148" t="s">
        <v>3</v>
      </c>
      <c r="E11" s="148" t="s">
        <v>4</v>
      </c>
      <c r="F11" s="148"/>
    </row>
    <row r="12" spans="1:6" s="17" customFormat="1" ht="67.5" customHeight="1">
      <c r="A12" s="148"/>
      <c r="B12" s="148"/>
      <c r="C12" s="148"/>
      <c r="D12" s="148"/>
      <c r="E12" s="36" t="s">
        <v>70</v>
      </c>
      <c r="F12" s="36" t="s">
        <v>71</v>
      </c>
    </row>
    <row r="13" spans="1:6" s="17" customFormat="1" ht="21.75" customHeight="1">
      <c r="A13" s="2">
        <v>10000000</v>
      </c>
      <c r="B13" s="2" t="s">
        <v>5</v>
      </c>
      <c r="C13" s="3">
        <f>D13+E13</f>
        <v>13222400</v>
      </c>
      <c r="D13" s="3">
        <f aca="true" t="shared" si="0" ref="D13:F14">D14</f>
        <v>13222400</v>
      </c>
      <c r="E13" s="3">
        <f t="shared" si="0"/>
        <v>0</v>
      </c>
      <c r="F13" s="3">
        <f t="shared" si="0"/>
        <v>0</v>
      </c>
    </row>
    <row r="14" spans="1:6" s="17" customFormat="1" ht="34.5" customHeight="1">
      <c r="A14" s="140">
        <v>18000000</v>
      </c>
      <c r="B14" s="140" t="s">
        <v>225</v>
      </c>
      <c r="C14" s="3">
        <f aca="true" t="shared" si="1" ref="C14:C62">D14+E14</f>
        <v>13222400</v>
      </c>
      <c r="D14" s="3">
        <f t="shared" si="0"/>
        <v>13222400</v>
      </c>
      <c r="E14" s="3">
        <f t="shared" si="0"/>
        <v>0</v>
      </c>
      <c r="F14" s="3">
        <f t="shared" si="0"/>
        <v>0</v>
      </c>
    </row>
    <row r="15" spans="1:6" s="17" customFormat="1" ht="26.25" customHeight="1">
      <c r="A15" s="140">
        <v>18010000</v>
      </c>
      <c r="B15" s="140" t="s">
        <v>226</v>
      </c>
      <c r="C15" s="3">
        <f t="shared" si="1"/>
        <v>13222400</v>
      </c>
      <c r="D15" s="3">
        <f>D16+D17+D18+D19</f>
        <v>13222400</v>
      </c>
      <c r="E15" s="3">
        <f>E16+E17+E18+E19</f>
        <v>0</v>
      </c>
      <c r="F15" s="3">
        <f>F16+F17+F18+F19</f>
        <v>0</v>
      </c>
    </row>
    <row r="16" spans="1:6" s="17" customFormat="1" ht="26.25" customHeight="1">
      <c r="A16" s="140">
        <v>18010500</v>
      </c>
      <c r="B16" s="4" t="s">
        <v>6</v>
      </c>
      <c r="C16" s="3">
        <f t="shared" si="1"/>
        <v>4496300</v>
      </c>
      <c r="D16" s="3">
        <v>4496300</v>
      </c>
      <c r="E16" s="3">
        <v>0</v>
      </c>
      <c r="F16" s="3">
        <v>0</v>
      </c>
    </row>
    <row r="17" spans="1:6" s="17" customFormat="1" ht="26.25" customHeight="1">
      <c r="A17" s="140">
        <v>18010600</v>
      </c>
      <c r="B17" s="4" t="s">
        <v>7</v>
      </c>
      <c r="C17" s="3">
        <f t="shared" si="1"/>
        <v>7132200</v>
      </c>
      <c r="D17" s="3">
        <v>7132200</v>
      </c>
      <c r="E17" s="3">
        <v>0</v>
      </c>
      <c r="F17" s="3">
        <v>0</v>
      </c>
    </row>
    <row r="18" spans="1:6" s="17" customFormat="1" ht="26.25" customHeight="1">
      <c r="A18" s="140">
        <v>18010700</v>
      </c>
      <c r="B18" s="4" t="s">
        <v>8</v>
      </c>
      <c r="C18" s="3">
        <f t="shared" si="1"/>
        <v>272700</v>
      </c>
      <c r="D18" s="3">
        <v>272700</v>
      </c>
      <c r="E18" s="3">
        <v>0</v>
      </c>
      <c r="F18" s="3">
        <v>0</v>
      </c>
    </row>
    <row r="19" spans="1:6" s="17" customFormat="1" ht="26.25" customHeight="1">
      <c r="A19" s="140">
        <v>18010900</v>
      </c>
      <c r="B19" s="4" t="s">
        <v>9</v>
      </c>
      <c r="C19" s="3">
        <f t="shared" si="1"/>
        <v>1321200</v>
      </c>
      <c r="D19" s="3">
        <v>1321200</v>
      </c>
      <c r="E19" s="3">
        <v>0</v>
      </c>
      <c r="F19" s="3">
        <v>0</v>
      </c>
    </row>
    <row r="20" spans="1:6" s="17" customFormat="1" ht="26.25" customHeight="1" hidden="1">
      <c r="A20" s="1">
        <v>18000000</v>
      </c>
      <c r="B20" s="4" t="s">
        <v>10</v>
      </c>
      <c r="C20" s="3">
        <f t="shared" si="1"/>
        <v>0</v>
      </c>
      <c r="D20" s="3"/>
      <c r="E20" s="3"/>
      <c r="F20" s="3"/>
    </row>
    <row r="21" spans="1:6" s="17" customFormat="1" ht="26.25" customHeight="1" hidden="1">
      <c r="A21" s="1">
        <v>18020000</v>
      </c>
      <c r="B21" s="4" t="s">
        <v>11</v>
      </c>
      <c r="C21" s="3">
        <f t="shared" si="1"/>
        <v>0</v>
      </c>
      <c r="D21" s="3"/>
      <c r="E21" s="3"/>
      <c r="F21" s="3"/>
    </row>
    <row r="22" spans="1:6" s="17" customFormat="1" ht="40.5" customHeight="1" hidden="1">
      <c r="A22" s="7">
        <v>18020200</v>
      </c>
      <c r="B22" s="8" t="s">
        <v>12</v>
      </c>
      <c r="C22" s="3">
        <f t="shared" si="1"/>
        <v>0</v>
      </c>
      <c r="D22" s="3"/>
      <c r="E22" s="3"/>
      <c r="F22" s="3"/>
    </row>
    <row r="23" spans="1:6" s="17" customFormat="1" ht="40.5" customHeight="1" hidden="1">
      <c r="A23" s="9">
        <v>18040000</v>
      </c>
      <c r="B23" s="10" t="s">
        <v>13</v>
      </c>
      <c r="C23" s="3">
        <f t="shared" si="1"/>
        <v>0</v>
      </c>
      <c r="D23" s="3"/>
      <c r="E23" s="3"/>
      <c r="F23" s="3"/>
    </row>
    <row r="24" spans="1:6" s="17" customFormat="1" ht="40.5" customHeight="1" hidden="1">
      <c r="A24" s="9" t="s">
        <v>14</v>
      </c>
      <c r="B24" s="10" t="s">
        <v>15</v>
      </c>
      <c r="C24" s="3">
        <f t="shared" si="1"/>
        <v>0</v>
      </c>
      <c r="D24" s="3"/>
      <c r="E24" s="3"/>
      <c r="F24" s="3"/>
    </row>
    <row r="25" spans="1:6" s="17" customFormat="1" ht="40.5" customHeight="1" hidden="1">
      <c r="A25" s="9" t="s">
        <v>16</v>
      </c>
      <c r="B25" s="10" t="s">
        <v>17</v>
      </c>
      <c r="C25" s="3">
        <f t="shared" si="1"/>
        <v>0</v>
      </c>
      <c r="D25" s="3"/>
      <c r="E25" s="3"/>
      <c r="F25" s="3"/>
    </row>
    <row r="26" spans="1:6" s="17" customFormat="1" ht="40.5" customHeight="1" hidden="1">
      <c r="A26" s="9" t="s">
        <v>18</v>
      </c>
      <c r="B26" s="10" t="s">
        <v>19</v>
      </c>
      <c r="C26" s="3">
        <f t="shared" si="1"/>
        <v>0</v>
      </c>
      <c r="D26" s="3"/>
      <c r="E26" s="3"/>
      <c r="F26" s="3"/>
    </row>
    <row r="27" spans="1:6" s="17" customFormat="1" ht="40.5" customHeight="1" hidden="1">
      <c r="A27" s="9" t="s">
        <v>20</v>
      </c>
      <c r="B27" s="10" t="s">
        <v>21</v>
      </c>
      <c r="C27" s="3">
        <f t="shared" si="1"/>
        <v>0</v>
      </c>
      <c r="D27" s="3"/>
      <c r="E27" s="3"/>
      <c r="F27" s="3"/>
    </row>
    <row r="28" spans="1:6" s="17" customFormat="1" ht="40.5" customHeight="1" hidden="1">
      <c r="A28" s="9" t="s">
        <v>22</v>
      </c>
      <c r="B28" s="10" t="s">
        <v>23</v>
      </c>
      <c r="C28" s="3">
        <f t="shared" si="1"/>
        <v>0</v>
      </c>
      <c r="D28" s="3"/>
      <c r="E28" s="3"/>
      <c r="F28" s="3"/>
    </row>
    <row r="29" spans="1:6" s="17" customFormat="1" ht="40.5" customHeight="1" hidden="1">
      <c r="A29" s="9" t="s">
        <v>24</v>
      </c>
      <c r="B29" s="10" t="s">
        <v>25</v>
      </c>
      <c r="C29" s="3">
        <f t="shared" si="1"/>
        <v>0</v>
      </c>
      <c r="D29" s="3"/>
      <c r="E29" s="3"/>
      <c r="F29" s="3"/>
    </row>
    <row r="30" spans="1:6" s="17" customFormat="1" ht="40.5" customHeight="1" hidden="1">
      <c r="A30" s="9" t="s">
        <v>26</v>
      </c>
      <c r="B30" s="10" t="s">
        <v>27</v>
      </c>
      <c r="C30" s="3">
        <f t="shared" si="1"/>
        <v>0</v>
      </c>
      <c r="D30" s="3"/>
      <c r="E30" s="3"/>
      <c r="F30" s="3"/>
    </row>
    <row r="31" spans="1:6" s="17" customFormat="1" ht="40.5" customHeight="1" hidden="1">
      <c r="A31" s="9" t="s">
        <v>28</v>
      </c>
      <c r="B31" s="10" t="s">
        <v>29</v>
      </c>
      <c r="C31" s="3">
        <f t="shared" si="1"/>
        <v>0</v>
      </c>
      <c r="D31" s="3"/>
      <c r="E31" s="3"/>
      <c r="F31" s="3"/>
    </row>
    <row r="32" spans="1:6" s="17" customFormat="1" ht="40.5" customHeight="1" hidden="1">
      <c r="A32" s="9" t="s">
        <v>30</v>
      </c>
      <c r="B32" s="10" t="s">
        <v>31</v>
      </c>
      <c r="C32" s="3">
        <f t="shared" si="1"/>
        <v>0</v>
      </c>
      <c r="D32" s="3"/>
      <c r="E32" s="3"/>
      <c r="F32" s="3"/>
    </row>
    <row r="33" spans="1:6" s="17" customFormat="1" ht="40.5" customHeight="1" hidden="1">
      <c r="A33" s="9" t="s">
        <v>32</v>
      </c>
      <c r="B33" s="10" t="s">
        <v>33</v>
      </c>
      <c r="C33" s="3">
        <f t="shared" si="1"/>
        <v>0</v>
      </c>
      <c r="D33" s="3"/>
      <c r="E33" s="3"/>
      <c r="F33" s="3"/>
    </row>
    <row r="34" spans="1:6" s="17" customFormat="1" ht="40.5" customHeight="1" hidden="1">
      <c r="A34" s="9" t="s">
        <v>34</v>
      </c>
      <c r="B34" s="10" t="s">
        <v>35</v>
      </c>
      <c r="C34" s="3">
        <f t="shared" si="1"/>
        <v>0</v>
      </c>
      <c r="D34" s="3"/>
      <c r="E34" s="3"/>
      <c r="F34" s="3"/>
    </row>
    <row r="35" spans="1:6" s="17" customFormat="1" ht="33" hidden="1">
      <c r="A35" s="9" t="s">
        <v>36</v>
      </c>
      <c r="B35" s="10" t="s">
        <v>37</v>
      </c>
      <c r="C35" s="3">
        <f t="shared" si="1"/>
        <v>0</v>
      </c>
      <c r="D35" s="3"/>
      <c r="E35" s="3"/>
      <c r="F35" s="3"/>
    </row>
    <row r="36" spans="1:6" s="17" customFormat="1" ht="16.5" hidden="1">
      <c r="A36" s="7">
        <v>16010600</v>
      </c>
      <c r="B36" s="11" t="s">
        <v>38</v>
      </c>
      <c r="C36" s="3">
        <f t="shared" si="1"/>
        <v>0</v>
      </c>
      <c r="D36" s="12"/>
      <c r="E36" s="3"/>
      <c r="F36" s="3"/>
    </row>
    <row r="37" spans="1:6" s="17" customFormat="1" ht="33" customHeight="1" hidden="1">
      <c r="A37" s="1">
        <v>16011500</v>
      </c>
      <c r="B37" s="14" t="s">
        <v>39</v>
      </c>
      <c r="C37" s="3">
        <f t="shared" si="1"/>
        <v>0</v>
      </c>
      <c r="D37" s="5"/>
      <c r="E37" s="3"/>
      <c r="F37" s="3"/>
    </row>
    <row r="38" spans="1:6" s="17" customFormat="1" ht="16.5" hidden="1">
      <c r="A38" s="1">
        <v>16011600</v>
      </c>
      <c r="B38" s="6" t="s">
        <v>40</v>
      </c>
      <c r="C38" s="3">
        <f t="shared" si="1"/>
        <v>0</v>
      </c>
      <c r="D38" s="5"/>
      <c r="E38" s="3"/>
      <c r="F38" s="3"/>
    </row>
    <row r="39" spans="1:6" s="17" customFormat="1" ht="21.75" customHeight="1">
      <c r="A39" s="1">
        <v>20000000</v>
      </c>
      <c r="B39" s="1" t="s">
        <v>41</v>
      </c>
      <c r="C39" s="3">
        <f t="shared" si="1"/>
        <v>122155</v>
      </c>
      <c r="D39" s="5">
        <f>D40+D43</f>
        <v>8600</v>
      </c>
      <c r="E39" s="5">
        <f>E40+E43</f>
        <v>113555</v>
      </c>
      <c r="F39" s="5">
        <f>F40+F43</f>
        <v>0</v>
      </c>
    </row>
    <row r="40" spans="1:6" s="17" customFormat="1" ht="29.25" customHeight="1">
      <c r="A40" s="9" t="s">
        <v>42</v>
      </c>
      <c r="B40" s="15" t="s">
        <v>43</v>
      </c>
      <c r="C40" s="3">
        <f t="shared" si="1"/>
        <v>8600</v>
      </c>
      <c r="D40" s="5">
        <f aca="true" t="shared" si="2" ref="D40:F41">D41</f>
        <v>8600</v>
      </c>
      <c r="E40" s="5">
        <f t="shared" si="2"/>
        <v>0</v>
      </c>
      <c r="F40" s="5">
        <f t="shared" si="2"/>
        <v>0</v>
      </c>
    </row>
    <row r="41" spans="1:6" s="17" customFormat="1" ht="21" customHeight="1">
      <c r="A41" s="1">
        <v>21080000</v>
      </c>
      <c r="B41" s="14" t="s">
        <v>44</v>
      </c>
      <c r="C41" s="3">
        <f t="shared" si="1"/>
        <v>8600</v>
      </c>
      <c r="D41" s="5">
        <f t="shared" si="2"/>
        <v>8600</v>
      </c>
      <c r="E41" s="5">
        <f t="shared" si="2"/>
        <v>0</v>
      </c>
      <c r="F41" s="5">
        <f t="shared" si="2"/>
        <v>0</v>
      </c>
    </row>
    <row r="42" spans="1:6" s="17" customFormat="1" ht="21" customHeight="1">
      <c r="A42" s="1">
        <v>21081100</v>
      </c>
      <c r="B42" s="6" t="s">
        <v>45</v>
      </c>
      <c r="C42" s="3">
        <f t="shared" si="1"/>
        <v>8600</v>
      </c>
      <c r="D42" s="5">
        <v>8600</v>
      </c>
      <c r="E42" s="5">
        <v>0</v>
      </c>
      <c r="F42" s="3">
        <v>0</v>
      </c>
    </row>
    <row r="43" spans="1:6" s="17" customFormat="1" ht="24" customHeight="1">
      <c r="A43" s="1">
        <v>25000000</v>
      </c>
      <c r="B43" s="6" t="s">
        <v>46</v>
      </c>
      <c r="C43" s="3">
        <f t="shared" si="1"/>
        <v>113555</v>
      </c>
      <c r="D43" s="5">
        <f>D44</f>
        <v>0</v>
      </c>
      <c r="E43" s="5">
        <f>E44</f>
        <v>113555</v>
      </c>
      <c r="F43" s="5">
        <f>F44</f>
        <v>0</v>
      </c>
    </row>
    <row r="44" spans="1:6" s="17" customFormat="1" ht="36" customHeight="1">
      <c r="A44" s="1">
        <v>25010000</v>
      </c>
      <c r="B44" s="143" t="s">
        <v>47</v>
      </c>
      <c r="C44" s="3">
        <f t="shared" si="1"/>
        <v>113555</v>
      </c>
      <c r="D44" s="5">
        <f>D45+D46</f>
        <v>0</v>
      </c>
      <c r="E44" s="5">
        <f>E45+E46</f>
        <v>113555</v>
      </c>
      <c r="F44" s="5">
        <f>F45+F46</f>
        <v>0</v>
      </c>
    </row>
    <row r="45" spans="1:6" s="17" customFormat="1" ht="32.25" customHeight="1">
      <c r="A45" s="1">
        <v>25010100</v>
      </c>
      <c r="B45" s="143" t="s">
        <v>48</v>
      </c>
      <c r="C45" s="3">
        <f t="shared" si="1"/>
        <v>110228</v>
      </c>
      <c r="D45" s="5">
        <v>0</v>
      </c>
      <c r="E45" s="5">
        <f>107282+2946</f>
        <v>110228</v>
      </c>
      <c r="F45" s="3">
        <v>0</v>
      </c>
    </row>
    <row r="46" spans="1:6" s="17" customFormat="1" ht="22.5" customHeight="1">
      <c r="A46" s="1">
        <v>25010300</v>
      </c>
      <c r="B46" s="144" t="s">
        <v>49</v>
      </c>
      <c r="C46" s="3">
        <f t="shared" si="1"/>
        <v>3327</v>
      </c>
      <c r="D46" s="5">
        <v>0</v>
      </c>
      <c r="E46" s="5">
        <f>3324+3</f>
        <v>3327</v>
      </c>
      <c r="F46" s="3">
        <v>0</v>
      </c>
    </row>
    <row r="47" spans="1:6" s="17" customFormat="1" ht="22.5" customHeight="1" hidden="1">
      <c r="A47" s="1">
        <v>30000000</v>
      </c>
      <c r="B47" s="2" t="s">
        <v>50</v>
      </c>
      <c r="C47" s="3">
        <f t="shared" si="1"/>
        <v>0</v>
      </c>
      <c r="D47" s="5"/>
      <c r="E47" s="5"/>
      <c r="F47" s="3"/>
    </row>
    <row r="48" spans="1:6" s="17" customFormat="1" ht="22.5" customHeight="1" hidden="1">
      <c r="A48" s="1">
        <v>31000000</v>
      </c>
      <c r="B48" s="4" t="s">
        <v>51</v>
      </c>
      <c r="C48" s="3">
        <f t="shared" si="1"/>
        <v>0</v>
      </c>
      <c r="D48" s="5"/>
      <c r="E48" s="5"/>
      <c r="F48" s="3"/>
    </row>
    <row r="49" spans="1:6" s="17" customFormat="1" ht="82.5" customHeight="1" hidden="1">
      <c r="A49" s="9" t="s">
        <v>52</v>
      </c>
      <c r="B49" s="15" t="s">
        <v>53</v>
      </c>
      <c r="C49" s="3">
        <f t="shared" si="1"/>
        <v>0</v>
      </c>
      <c r="D49" s="5"/>
      <c r="E49" s="5"/>
      <c r="F49" s="3"/>
    </row>
    <row r="50" spans="1:6" s="17" customFormat="1" ht="73.5" customHeight="1" hidden="1">
      <c r="A50" s="1">
        <v>31010200</v>
      </c>
      <c r="B50" s="15" t="s">
        <v>54</v>
      </c>
      <c r="C50" s="3">
        <f t="shared" si="1"/>
        <v>0</v>
      </c>
      <c r="D50" s="5"/>
      <c r="E50" s="5"/>
      <c r="F50" s="3"/>
    </row>
    <row r="51" spans="1:6" s="17" customFormat="1" ht="20.25" customHeight="1">
      <c r="A51" s="2"/>
      <c r="B51" s="1" t="s">
        <v>55</v>
      </c>
      <c r="C51" s="3">
        <f t="shared" si="1"/>
        <v>13344555</v>
      </c>
      <c r="D51" s="5">
        <f>D13+D39</f>
        <v>13231000</v>
      </c>
      <c r="E51" s="5">
        <f>E13+E39</f>
        <v>113555</v>
      </c>
      <c r="F51" s="5">
        <f>F13+F39</f>
        <v>0</v>
      </c>
    </row>
    <row r="52" spans="1:6" s="17" customFormat="1" ht="21.75" customHeight="1">
      <c r="A52" s="2">
        <v>40000000</v>
      </c>
      <c r="B52" s="1" t="s">
        <v>56</v>
      </c>
      <c r="C52" s="3">
        <f t="shared" si="1"/>
        <v>3332915</v>
      </c>
      <c r="D52" s="5">
        <f>D53</f>
        <v>3332915</v>
      </c>
      <c r="E52" s="5">
        <f>E53</f>
        <v>0</v>
      </c>
      <c r="F52" s="5">
        <f>F53</f>
        <v>0</v>
      </c>
    </row>
    <row r="53" spans="1:6" s="17" customFormat="1" ht="21" customHeight="1">
      <c r="A53" s="1">
        <v>41000000</v>
      </c>
      <c r="B53" s="6" t="s">
        <v>57</v>
      </c>
      <c r="C53" s="3">
        <f t="shared" si="1"/>
        <v>3332915</v>
      </c>
      <c r="D53" s="5">
        <f>D54+D56</f>
        <v>3332915</v>
      </c>
      <c r="E53" s="5">
        <f>E54+E56</f>
        <v>0</v>
      </c>
      <c r="F53" s="5">
        <f>F54+F56</f>
        <v>0</v>
      </c>
    </row>
    <row r="54" spans="1:6" s="17" customFormat="1" ht="21.75" customHeight="1">
      <c r="A54" s="1">
        <v>41020000</v>
      </c>
      <c r="B54" s="6" t="s">
        <v>58</v>
      </c>
      <c r="C54" s="3">
        <f t="shared" si="1"/>
        <v>3332915</v>
      </c>
      <c r="D54" s="5">
        <f>D55</f>
        <v>3332915</v>
      </c>
      <c r="E54" s="5">
        <f>E55</f>
        <v>0</v>
      </c>
      <c r="F54" s="5">
        <f>F55</f>
        <v>0</v>
      </c>
    </row>
    <row r="55" spans="1:6" s="17" customFormat="1" ht="21" customHeight="1">
      <c r="A55" s="91" t="s">
        <v>227</v>
      </c>
      <c r="B55" s="10" t="s">
        <v>228</v>
      </c>
      <c r="C55" s="3">
        <f t="shared" si="1"/>
        <v>3332915</v>
      </c>
      <c r="D55" s="5">
        <v>3332915</v>
      </c>
      <c r="E55" s="5">
        <v>0</v>
      </c>
      <c r="F55" s="3">
        <v>0</v>
      </c>
    </row>
    <row r="56" spans="1:6" s="17" customFormat="1" ht="20.25" customHeight="1" hidden="1">
      <c r="A56" s="13">
        <v>41030000</v>
      </c>
      <c r="B56" s="8" t="s">
        <v>59</v>
      </c>
      <c r="C56" s="3">
        <f t="shared" si="1"/>
        <v>0</v>
      </c>
      <c r="D56" s="5">
        <f>D57+D58+D60</f>
        <v>0</v>
      </c>
      <c r="E56" s="5">
        <f>E57+E58+E60</f>
        <v>0</v>
      </c>
      <c r="F56" s="5">
        <f>F57+F58+F60</f>
        <v>0</v>
      </c>
    </row>
    <row r="57" spans="1:6" s="17" customFormat="1" ht="88.5" customHeight="1" hidden="1">
      <c r="A57" s="13">
        <v>41030600</v>
      </c>
      <c r="B57" s="141" t="s">
        <v>229</v>
      </c>
      <c r="C57" s="3">
        <f t="shared" si="1"/>
        <v>0</v>
      </c>
      <c r="D57" s="5"/>
      <c r="E57" s="5"/>
      <c r="F57" s="3"/>
    </row>
    <row r="58" spans="1:6" s="17" customFormat="1" ht="255" customHeight="1" hidden="1">
      <c r="A58" s="13">
        <v>41030900</v>
      </c>
      <c r="B58" s="142" t="s">
        <v>60</v>
      </c>
      <c r="C58" s="3">
        <f t="shared" si="1"/>
        <v>0</v>
      </c>
      <c r="D58" s="5"/>
      <c r="E58" s="5"/>
      <c r="F58" s="3"/>
    </row>
    <row r="59" spans="1:6" s="17" customFormat="1" ht="69" customHeight="1" hidden="1">
      <c r="A59" s="13">
        <v>41035000</v>
      </c>
      <c r="B59" s="142" t="s">
        <v>61</v>
      </c>
      <c r="C59" s="3">
        <f t="shared" si="1"/>
        <v>0</v>
      </c>
      <c r="D59" s="5"/>
      <c r="E59" s="5"/>
      <c r="F59" s="3"/>
    </row>
    <row r="60" spans="1:6" s="17" customFormat="1" ht="125.25" customHeight="1" hidden="1">
      <c r="A60" s="16">
        <v>41035800</v>
      </c>
      <c r="B60" s="141" t="s">
        <v>62</v>
      </c>
      <c r="C60" s="3">
        <f t="shared" si="1"/>
        <v>0</v>
      </c>
      <c r="D60" s="12"/>
      <c r="E60" s="12"/>
      <c r="F60" s="3"/>
    </row>
    <row r="61" spans="1:6" s="17" customFormat="1" ht="66.75" customHeight="1" hidden="1">
      <c r="A61" s="13">
        <v>41037000</v>
      </c>
      <c r="B61" s="8" t="s">
        <v>63</v>
      </c>
      <c r="C61" s="3">
        <f t="shared" si="1"/>
        <v>0</v>
      </c>
      <c r="D61" s="5"/>
      <c r="E61" s="5"/>
      <c r="F61" s="3"/>
    </row>
    <row r="62" spans="1:6" s="17" customFormat="1" ht="33" customHeight="1">
      <c r="A62" s="16"/>
      <c r="B62" s="1" t="s">
        <v>64</v>
      </c>
      <c r="C62" s="3">
        <f t="shared" si="1"/>
        <v>16677470</v>
      </c>
      <c r="D62" s="5">
        <f>D51+D52</f>
        <v>16563915</v>
      </c>
      <c r="E62" s="5">
        <f>E51+E52</f>
        <v>113555</v>
      </c>
      <c r="F62" s="5">
        <f>F51+F52</f>
        <v>0</v>
      </c>
    </row>
    <row r="63" spans="1:6" ht="43.5" customHeight="1" hidden="1">
      <c r="A63" s="147" t="s">
        <v>65</v>
      </c>
      <c r="B63" s="147"/>
      <c r="C63" s="147"/>
      <c r="D63" s="147"/>
      <c r="E63" s="147"/>
      <c r="F63" s="147"/>
    </row>
    <row r="64" ht="17.25">
      <c r="A64" s="17"/>
    </row>
    <row r="65" ht="17.25">
      <c r="A65" s="17"/>
    </row>
    <row r="66" spans="3:5" ht="15.75">
      <c r="C66" s="34"/>
      <c r="D66" s="34"/>
      <c r="E66" s="19"/>
    </row>
    <row r="67" spans="2:5" s="20" customFormat="1" ht="25.5" hidden="1">
      <c r="B67" s="20" t="s">
        <v>66</v>
      </c>
      <c r="C67" s="21"/>
      <c r="D67" s="21"/>
      <c r="E67" s="22" t="s">
        <v>67</v>
      </c>
    </row>
    <row r="68" spans="3:5" ht="15">
      <c r="C68" s="35"/>
      <c r="D68" s="35"/>
      <c r="E68" s="35"/>
    </row>
    <row r="71" ht="16.5" customHeight="1"/>
    <row r="104" ht="15" hidden="1"/>
  </sheetData>
  <sheetProtection/>
  <mergeCells count="8">
    <mergeCell ref="A63:F63"/>
    <mergeCell ref="D11:D12"/>
    <mergeCell ref="E11:F11"/>
    <mergeCell ref="A8:F8"/>
    <mergeCell ref="A9:F9"/>
    <mergeCell ref="A11:A12"/>
    <mergeCell ref="B11:B12"/>
    <mergeCell ref="C11:C12"/>
  </mergeCells>
  <printOptions/>
  <pageMargins left="1.1811023622047245" right="0.3937007874015748" top="0.7874015748031497" bottom="0.7874015748031497" header="0.5118110236220472" footer="0.5118110236220472"/>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R57"/>
  <sheetViews>
    <sheetView view="pageBreakPreview" zoomScale="51" zoomScaleNormal="46" zoomScaleSheetLayoutView="51" zoomScalePageLayoutView="0" workbookViewId="0" topLeftCell="A1">
      <pane xSplit="4" ySplit="14" topLeftCell="E15" activePane="bottomRight" state="frozen"/>
      <selection pane="topLeft" activeCell="A1" sqref="A1"/>
      <selection pane="topRight" activeCell="E1" sqref="E1"/>
      <selection pane="bottomLeft" activeCell="A15" sqref="A15"/>
      <selection pane="bottomRight" activeCell="N6" sqref="N6"/>
    </sheetView>
  </sheetViews>
  <sheetFormatPr defaultColWidth="9.00390625" defaultRowHeight="12.75"/>
  <cols>
    <col min="1" max="1" width="17.375" style="18" customWidth="1"/>
    <col min="2" max="2" width="16.875" style="18" customWidth="1"/>
    <col min="3" max="3" width="20.00390625" style="60" customWidth="1"/>
    <col min="4" max="4" width="77.00390625" style="18" customWidth="1"/>
    <col min="5" max="6" width="19.25390625" style="18" customWidth="1"/>
    <col min="7" max="7" width="18.00390625" style="18" customWidth="1"/>
    <col min="8" max="8" width="18.125" style="18" customWidth="1"/>
    <col min="9" max="9" width="12.75390625" style="18" customWidth="1"/>
    <col min="10" max="10" width="15.75390625" style="18" customWidth="1"/>
    <col min="11" max="11" width="15.625" style="18" customWidth="1"/>
    <col min="12" max="12" width="17.125" style="18" customWidth="1"/>
    <col min="13" max="13" width="17.25390625" style="18" customWidth="1"/>
    <col min="14" max="14" width="14.00390625" style="18" customWidth="1"/>
    <col min="15" max="15" width="14.375" style="18" customWidth="1"/>
    <col min="16" max="16" width="22.125" style="18" customWidth="1"/>
    <col min="17" max="17" width="4.625" style="18" customWidth="1"/>
    <col min="18" max="16384" width="9.125" style="18" customWidth="1"/>
  </cols>
  <sheetData>
    <row r="1" spans="3:17" ht="27" customHeight="1">
      <c r="C1" s="38"/>
      <c r="D1" s="52"/>
      <c r="E1" s="52"/>
      <c r="F1" s="52"/>
      <c r="G1" s="52"/>
      <c r="H1" s="52"/>
      <c r="I1" s="52"/>
      <c r="J1" s="52"/>
      <c r="N1" s="136" t="s">
        <v>233</v>
      </c>
      <c r="O1" s="136"/>
      <c r="P1" s="136"/>
      <c r="Q1" s="136"/>
    </row>
    <row r="2" spans="3:17" ht="28.5" customHeight="1">
      <c r="C2" s="38"/>
      <c r="D2" s="52"/>
      <c r="E2" s="52"/>
      <c r="F2" s="53"/>
      <c r="G2" s="53"/>
      <c r="H2" s="53"/>
      <c r="I2" s="53" t="s">
        <v>88</v>
      </c>
      <c r="J2" s="52"/>
      <c r="N2" s="156" t="s">
        <v>72</v>
      </c>
      <c r="O2" s="156"/>
      <c r="P2" s="156"/>
      <c r="Q2" s="156"/>
    </row>
    <row r="3" spans="3:18" ht="28.5" customHeight="1">
      <c r="C3" s="38"/>
      <c r="D3" s="52"/>
      <c r="E3" s="52"/>
      <c r="F3" s="53"/>
      <c r="G3" s="53"/>
      <c r="H3" s="53"/>
      <c r="I3" s="53"/>
      <c r="J3" s="52"/>
      <c r="N3" s="136" t="s">
        <v>0</v>
      </c>
      <c r="O3" s="136"/>
      <c r="P3" s="136"/>
      <c r="Q3" s="136"/>
      <c r="R3" s="37"/>
    </row>
    <row r="4" spans="3:17" ht="21.75" customHeight="1" hidden="1">
      <c r="C4" s="38"/>
      <c r="D4" s="52"/>
      <c r="E4" s="52"/>
      <c r="F4" s="53"/>
      <c r="G4" s="53"/>
      <c r="H4" s="53"/>
      <c r="I4" s="53"/>
      <c r="J4" s="52"/>
      <c r="K4" s="37"/>
      <c r="L4" s="37"/>
      <c r="M4" s="37"/>
      <c r="N4" s="157" t="s">
        <v>73</v>
      </c>
      <c r="O4" s="157"/>
      <c r="P4" s="157"/>
      <c r="Q4" s="20"/>
    </row>
    <row r="5" spans="3:17" ht="21.75" customHeight="1" hidden="1">
      <c r="C5" s="38"/>
      <c r="D5" s="52"/>
      <c r="E5" s="52"/>
      <c r="F5" s="53"/>
      <c r="G5" s="53"/>
      <c r="H5" s="53"/>
      <c r="I5" s="53"/>
      <c r="J5" s="52"/>
      <c r="K5" s="37"/>
      <c r="L5" s="37"/>
      <c r="M5" s="37"/>
      <c r="N5" s="137" t="s">
        <v>74</v>
      </c>
      <c r="O5" s="136"/>
      <c r="P5" s="20"/>
      <c r="Q5" s="20"/>
    </row>
    <row r="6" spans="3:18" ht="27" customHeight="1">
      <c r="C6" s="38"/>
      <c r="D6" s="52"/>
      <c r="E6" s="53"/>
      <c r="F6" s="53"/>
      <c r="G6" s="52"/>
      <c r="H6" s="53"/>
      <c r="I6" s="53"/>
      <c r="J6" s="52"/>
      <c r="N6" s="136" t="s">
        <v>236</v>
      </c>
      <c r="O6" s="136"/>
      <c r="P6" s="136"/>
      <c r="Q6" s="136"/>
      <c r="R6" s="37"/>
    </row>
    <row r="7" spans="3:16" ht="18.75">
      <c r="C7" s="38"/>
      <c r="D7" s="52"/>
      <c r="E7" s="55"/>
      <c r="F7" s="53"/>
      <c r="G7" s="52"/>
      <c r="H7" s="53"/>
      <c r="I7" s="53"/>
      <c r="J7" s="52"/>
      <c r="K7" s="56"/>
      <c r="L7" s="57"/>
      <c r="M7" s="57"/>
      <c r="N7" s="57"/>
      <c r="O7" s="56"/>
      <c r="P7" s="52"/>
    </row>
    <row r="8" spans="3:16" ht="16.5">
      <c r="C8" s="38"/>
      <c r="D8" s="52"/>
      <c r="E8" s="53"/>
      <c r="F8" s="53"/>
      <c r="G8" s="53"/>
      <c r="H8" s="53"/>
      <c r="I8" s="53"/>
      <c r="J8" s="52"/>
      <c r="K8" s="52"/>
      <c r="L8" s="58"/>
      <c r="M8" s="58"/>
      <c r="N8" s="58"/>
      <c r="O8" s="58"/>
      <c r="P8" s="52"/>
    </row>
    <row r="9" spans="1:16" s="52" customFormat="1" ht="57.75" customHeight="1">
      <c r="A9" s="153" t="s">
        <v>224</v>
      </c>
      <c r="B9" s="153"/>
      <c r="C9" s="153"/>
      <c r="D9" s="153"/>
      <c r="E9" s="153"/>
      <c r="F9" s="153"/>
      <c r="G9" s="153"/>
      <c r="H9" s="153"/>
      <c r="I9" s="153"/>
      <c r="J9" s="153"/>
      <c r="K9" s="153"/>
      <c r="L9" s="153"/>
      <c r="M9" s="153"/>
      <c r="N9" s="153"/>
      <c r="O9" s="153"/>
      <c r="P9" s="153"/>
    </row>
    <row r="10" spans="3:16" ht="16.5">
      <c r="C10" s="38"/>
      <c r="D10" s="52"/>
      <c r="E10" s="52"/>
      <c r="F10" s="52"/>
      <c r="G10" s="52"/>
      <c r="H10" s="52"/>
      <c r="I10" s="52"/>
      <c r="J10" s="52"/>
      <c r="K10" s="52"/>
      <c r="L10" s="52"/>
      <c r="M10" s="52"/>
      <c r="N10" s="59"/>
      <c r="P10" s="38" t="s">
        <v>75</v>
      </c>
    </row>
    <row r="12" spans="1:16" ht="27.75" customHeight="1">
      <c r="A12" s="154" t="s">
        <v>168</v>
      </c>
      <c r="B12" s="154" t="s">
        <v>166</v>
      </c>
      <c r="C12" s="152" t="s">
        <v>167</v>
      </c>
      <c r="D12" s="158" t="s">
        <v>171</v>
      </c>
      <c r="E12" s="152" t="s">
        <v>3</v>
      </c>
      <c r="F12" s="152"/>
      <c r="G12" s="152"/>
      <c r="H12" s="152"/>
      <c r="I12" s="152"/>
      <c r="J12" s="152" t="s">
        <v>4</v>
      </c>
      <c r="K12" s="152"/>
      <c r="L12" s="152"/>
      <c r="M12" s="152"/>
      <c r="N12" s="152"/>
      <c r="O12" s="152"/>
      <c r="P12" s="152" t="s">
        <v>89</v>
      </c>
    </row>
    <row r="13" spans="1:16" ht="35.25" customHeight="1">
      <c r="A13" s="155"/>
      <c r="B13" s="155"/>
      <c r="C13" s="152"/>
      <c r="D13" s="158"/>
      <c r="E13" s="152" t="s">
        <v>70</v>
      </c>
      <c r="F13" s="152" t="s">
        <v>169</v>
      </c>
      <c r="G13" s="152" t="s">
        <v>90</v>
      </c>
      <c r="H13" s="152"/>
      <c r="I13" s="152" t="s">
        <v>170</v>
      </c>
      <c r="J13" s="152" t="s">
        <v>70</v>
      </c>
      <c r="K13" s="152" t="s">
        <v>169</v>
      </c>
      <c r="L13" s="152" t="s">
        <v>90</v>
      </c>
      <c r="M13" s="152"/>
      <c r="N13" s="152" t="s">
        <v>170</v>
      </c>
      <c r="O13" s="89" t="s">
        <v>90</v>
      </c>
      <c r="P13" s="152"/>
    </row>
    <row r="14" spans="1:16" ht="54.75" customHeight="1">
      <c r="A14" s="155"/>
      <c r="B14" s="155"/>
      <c r="C14" s="152"/>
      <c r="D14" s="158"/>
      <c r="E14" s="152"/>
      <c r="F14" s="152"/>
      <c r="G14" s="89" t="s">
        <v>91</v>
      </c>
      <c r="H14" s="89" t="s">
        <v>92</v>
      </c>
      <c r="I14" s="152"/>
      <c r="J14" s="152"/>
      <c r="K14" s="152"/>
      <c r="L14" s="89" t="s">
        <v>91</v>
      </c>
      <c r="M14" s="89" t="s">
        <v>92</v>
      </c>
      <c r="N14" s="152"/>
      <c r="O14" s="89" t="s">
        <v>93</v>
      </c>
      <c r="P14" s="152"/>
    </row>
    <row r="15" spans="1:16" s="62" customFormat="1" ht="15">
      <c r="A15" s="61">
        <v>1</v>
      </c>
      <c r="B15" s="61">
        <v>2</v>
      </c>
      <c r="C15" s="61">
        <v>3</v>
      </c>
      <c r="D15" s="61">
        <v>4</v>
      </c>
      <c r="E15" s="61">
        <v>5</v>
      </c>
      <c r="F15" s="61">
        <v>6</v>
      </c>
      <c r="G15" s="61">
        <v>7</v>
      </c>
      <c r="H15" s="61">
        <v>8</v>
      </c>
      <c r="I15" s="61">
        <v>9</v>
      </c>
      <c r="J15" s="61">
        <v>10</v>
      </c>
      <c r="K15" s="61">
        <v>11</v>
      </c>
      <c r="L15" s="61">
        <v>12</v>
      </c>
      <c r="M15" s="61">
        <v>13</v>
      </c>
      <c r="N15" s="61">
        <v>14</v>
      </c>
      <c r="O15" s="61">
        <v>15</v>
      </c>
      <c r="P15" s="61">
        <v>16</v>
      </c>
    </row>
    <row r="16" spans="1:16" s="17" customFormat="1" ht="33.75" customHeight="1">
      <c r="A16" s="90"/>
      <c r="B16" s="63" t="s">
        <v>94</v>
      </c>
      <c r="C16" s="91"/>
      <c r="D16" s="64" t="s">
        <v>95</v>
      </c>
      <c r="E16" s="65">
        <f>E17+E19+E25+E27+E30</f>
        <v>11025341.19</v>
      </c>
      <c r="F16" s="65">
        <f aca="true" t="shared" si="0" ref="F16:P16">F17+F19+F25+F27+F30</f>
        <v>11025341.19</v>
      </c>
      <c r="G16" s="65">
        <f t="shared" si="0"/>
        <v>6357125</v>
      </c>
      <c r="H16" s="65">
        <f t="shared" si="0"/>
        <v>628155</v>
      </c>
      <c r="I16" s="65">
        <f t="shared" si="0"/>
        <v>0</v>
      </c>
      <c r="J16" s="65">
        <f t="shared" si="0"/>
        <v>3</v>
      </c>
      <c r="K16" s="65">
        <f t="shared" si="0"/>
        <v>3</v>
      </c>
      <c r="L16" s="65">
        <f t="shared" si="0"/>
        <v>0</v>
      </c>
      <c r="M16" s="65">
        <f t="shared" si="0"/>
        <v>0</v>
      </c>
      <c r="N16" s="65">
        <f t="shared" si="0"/>
        <v>0</v>
      </c>
      <c r="O16" s="65">
        <f t="shared" si="0"/>
        <v>0</v>
      </c>
      <c r="P16" s="65">
        <f t="shared" si="0"/>
        <v>11025344.19</v>
      </c>
    </row>
    <row r="17" spans="1:16" s="17" customFormat="1" ht="33.75" customHeight="1">
      <c r="A17" s="90"/>
      <c r="B17" s="66" t="s">
        <v>96</v>
      </c>
      <c r="C17" s="91"/>
      <c r="D17" s="67" t="s">
        <v>97</v>
      </c>
      <c r="E17" s="65">
        <f>E18</f>
        <v>10599463.28</v>
      </c>
      <c r="F17" s="65">
        <f aca="true" t="shared" si="1" ref="F17:P17">F18</f>
        <v>10599463.28</v>
      </c>
      <c r="G17" s="65">
        <f t="shared" si="1"/>
        <v>6357125</v>
      </c>
      <c r="H17" s="65">
        <f t="shared" si="1"/>
        <v>628155</v>
      </c>
      <c r="I17" s="65">
        <f t="shared" si="1"/>
        <v>0</v>
      </c>
      <c r="J17" s="65">
        <f t="shared" si="1"/>
        <v>3</v>
      </c>
      <c r="K17" s="65">
        <f t="shared" si="1"/>
        <v>3</v>
      </c>
      <c r="L17" s="65">
        <f t="shared" si="1"/>
        <v>0</v>
      </c>
      <c r="M17" s="65">
        <f t="shared" si="1"/>
        <v>0</v>
      </c>
      <c r="N17" s="65">
        <f t="shared" si="1"/>
        <v>0</v>
      </c>
      <c r="O17" s="65">
        <f t="shared" si="1"/>
        <v>0</v>
      </c>
      <c r="P17" s="65">
        <f t="shared" si="1"/>
        <v>10599466.28</v>
      </c>
    </row>
    <row r="18" spans="1:16" s="17" customFormat="1" ht="33.75" customHeight="1">
      <c r="A18" s="90"/>
      <c r="B18" s="63" t="s">
        <v>98</v>
      </c>
      <c r="C18" s="91" t="s">
        <v>172</v>
      </c>
      <c r="D18" s="68" t="s">
        <v>99</v>
      </c>
      <c r="E18" s="65">
        <f>F18+I18</f>
        <v>10599463.28</v>
      </c>
      <c r="F18" s="65">
        <f>10402500+196963.28</f>
        <v>10599463.28</v>
      </c>
      <c r="G18" s="65">
        <v>6357125</v>
      </c>
      <c r="H18" s="65">
        <v>628155</v>
      </c>
      <c r="I18" s="65"/>
      <c r="J18" s="65">
        <f>K18+N18</f>
        <v>3</v>
      </c>
      <c r="K18" s="65">
        <v>3</v>
      </c>
      <c r="L18" s="65"/>
      <c r="M18" s="65"/>
      <c r="N18" s="65"/>
      <c r="O18" s="65"/>
      <c r="P18" s="65">
        <f>E18+J18</f>
        <v>10599466.28</v>
      </c>
    </row>
    <row r="19" spans="1:16" s="17" customFormat="1" ht="33.75" customHeight="1">
      <c r="A19" s="90"/>
      <c r="B19" s="69" t="s">
        <v>100</v>
      </c>
      <c r="C19" s="91"/>
      <c r="D19" s="70" t="s">
        <v>101</v>
      </c>
      <c r="E19" s="65">
        <f>E20+E21+E22+E23+E24</f>
        <v>362586.3</v>
      </c>
      <c r="F19" s="65">
        <f aca="true" t="shared" si="2" ref="F19:P19">F20+F21+F22+F23+F24</f>
        <v>362586.3</v>
      </c>
      <c r="G19" s="65">
        <f t="shared" si="2"/>
        <v>0</v>
      </c>
      <c r="H19" s="65">
        <f t="shared" si="2"/>
        <v>0</v>
      </c>
      <c r="I19" s="65">
        <f t="shared" si="2"/>
        <v>0</v>
      </c>
      <c r="J19" s="65">
        <f t="shared" si="2"/>
        <v>0</v>
      </c>
      <c r="K19" s="65">
        <f t="shared" si="2"/>
        <v>0</v>
      </c>
      <c r="L19" s="65">
        <f t="shared" si="2"/>
        <v>0</v>
      </c>
      <c r="M19" s="65">
        <f t="shared" si="2"/>
        <v>0</v>
      </c>
      <c r="N19" s="65">
        <f t="shared" si="2"/>
        <v>0</v>
      </c>
      <c r="O19" s="65">
        <f t="shared" si="2"/>
        <v>0</v>
      </c>
      <c r="P19" s="65">
        <f t="shared" si="2"/>
        <v>362586.3</v>
      </c>
    </row>
    <row r="20" spans="1:16" s="17" customFormat="1" ht="33.75" customHeight="1">
      <c r="A20" s="90"/>
      <c r="B20" s="63" t="s">
        <v>102</v>
      </c>
      <c r="C20" s="91" t="s">
        <v>173</v>
      </c>
      <c r="D20" s="68" t="s">
        <v>103</v>
      </c>
      <c r="E20" s="65">
        <f aca="true" t="shared" si="3" ref="E20:E54">F20+I20</f>
        <v>331195</v>
      </c>
      <c r="F20" s="65">
        <f>235930+95265</f>
        <v>331195</v>
      </c>
      <c r="G20" s="65"/>
      <c r="H20" s="65"/>
      <c r="I20" s="65"/>
      <c r="J20" s="65">
        <f aca="true" t="shared" si="4" ref="J20:J54">K20+N20</f>
        <v>0</v>
      </c>
      <c r="K20" s="65"/>
      <c r="L20" s="65"/>
      <c r="M20" s="65"/>
      <c r="N20" s="65"/>
      <c r="O20" s="65"/>
      <c r="P20" s="65">
        <f aca="true" t="shared" si="5" ref="P20:P54">E20+J20</f>
        <v>331195</v>
      </c>
    </row>
    <row r="21" spans="1:16" s="17" customFormat="1" ht="33.75" customHeight="1">
      <c r="A21" s="90"/>
      <c r="B21" s="63" t="s">
        <v>104</v>
      </c>
      <c r="C21" s="91" t="s">
        <v>174</v>
      </c>
      <c r="D21" s="68" t="s">
        <v>105</v>
      </c>
      <c r="E21" s="65">
        <f t="shared" si="3"/>
        <v>22091.3</v>
      </c>
      <c r="F21" s="65">
        <f>20700+1391.3</f>
        <v>22091.3</v>
      </c>
      <c r="G21" s="65"/>
      <c r="H21" s="65"/>
      <c r="I21" s="65"/>
      <c r="J21" s="65">
        <f t="shared" si="4"/>
        <v>0</v>
      </c>
      <c r="K21" s="65"/>
      <c r="L21" s="65"/>
      <c r="M21" s="65"/>
      <c r="N21" s="65"/>
      <c r="O21" s="65"/>
      <c r="P21" s="65">
        <f t="shared" si="5"/>
        <v>22091.3</v>
      </c>
    </row>
    <row r="22" spans="1:16" s="17" customFormat="1" ht="42" customHeight="1">
      <c r="A22" s="90"/>
      <c r="B22" s="63" t="s">
        <v>106</v>
      </c>
      <c r="C22" s="91" t="s">
        <v>174</v>
      </c>
      <c r="D22" s="68" t="s">
        <v>107</v>
      </c>
      <c r="E22" s="65">
        <f t="shared" si="3"/>
        <v>2500</v>
      </c>
      <c r="F22" s="65">
        <v>2500</v>
      </c>
      <c r="G22" s="65"/>
      <c r="H22" s="65"/>
      <c r="I22" s="65"/>
      <c r="J22" s="65">
        <f t="shared" si="4"/>
        <v>0</v>
      </c>
      <c r="K22" s="65"/>
      <c r="L22" s="65"/>
      <c r="M22" s="65"/>
      <c r="N22" s="65"/>
      <c r="O22" s="65"/>
      <c r="P22" s="65">
        <f t="shared" si="5"/>
        <v>2500</v>
      </c>
    </row>
    <row r="23" spans="1:16" s="17" customFormat="1" ht="57" customHeight="1">
      <c r="A23" s="90"/>
      <c r="B23" s="63" t="s">
        <v>108</v>
      </c>
      <c r="C23" s="91" t="s">
        <v>174</v>
      </c>
      <c r="D23" s="68" t="s">
        <v>109</v>
      </c>
      <c r="E23" s="65">
        <f t="shared" si="3"/>
        <v>200</v>
      </c>
      <c r="F23" s="65">
        <v>200</v>
      </c>
      <c r="G23" s="65"/>
      <c r="H23" s="65"/>
      <c r="I23" s="65"/>
      <c r="J23" s="65">
        <f t="shared" si="4"/>
        <v>0</v>
      </c>
      <c r="K23" s="65"/>
      <c r="L23" s="65"/>
      <c r="M23" s="65"/>
      <c r="N23" s="65"/>
      <c r="O23" s="65"/>
      <c r="P23" s="65">
        <f t="shared" si="5"/>
        <v>200</v>
      </c>
    </row>
    <row r="24" spans="1:16" s="17" customFormat="1" ht="42" customHeight="1">
      <c r="A24" s="90"/>
      <c r="B24" s="63" t="s">
        <v>110</v>
      </c>
      <c r="C24" s="91" t="s">
        <v>174</v>
      </c>
      <c r="D24" s="68" t="s">
        <v>111</v>
      </c>
      <c r="E24" s="65">
        <f t="shared" si="3"/>
        <v>6600</v>
      </c>
      <c r="F24" s="65">
        <v>6600</v>
      </c>
      <c r="G24" s="65"/>
      <c r="H24" s="65"/>
      <c r="I24" s="65"/>
      <c r="J24" s="65">
        <f t="shared" si="4"/>
        <v>0</v>
      </c>
      <c r="K24" s="65"/>
      <c r="L24" s="65"/>
      <c r="M24" s="65"/>
      <c r="N24" s="65"/>
      <c r="O24" s="65"/>
      <c r="P24" s="65">
        <f t="shared" si="5"/>
        <v>6600</v>
      </c>
    </row>
    <row r="25" spans="1:16" s="17" customFormat="1" ht="33.75" customHeight="1">
      <c r="A25" s="90"/>
      <c r="B25" s="66" t="s">
        <v>112</v>
      </c>
      <c r="C25" s="91"/>
      <c r="D25" s="67" t="s">
        <v>113</v>
      </c>
      <c r="E25" s="65">
        <f>E26</f>
        <v>44900</v>
      </c>
      <c r="F25" s="65">
        <f aca="true" t="shared" si="6" ref="F25:P25">F26</f>
        <v>44900</v>
      </c>
      <c r="G25" s="65">
        <f t="shared" si="6"/>
        <v>0</v>
      </c>
      <c r="H25" s="65">
        <f t="shared" si="6"/>
        <v>0</v>
      </c>
      <c r="I25" s="65">
        <f t="shared" si="6"/>
        <v>0</v>
      </c>
      <c r="J25" s="65">
        <f t="shared" si="6"/>
        <v>0</v>
      </c>
      <c r="K25" s="65">
        <f t="shared" si="6"/>
        <v>0</v>
      </c>
      <c r="L25" s="65">
        <f t="shared" si="6"/>
        <v>0</v>
      </c>
      <c r="M25" s="65">
        <f t="shared" si="6"/>
        <v>0</v>
      </c>
      <c r="N25" s="65">
        <f t="shared" si="6"/>
        <v>0</v>
      </c>
      <c r="O25" s="65">
        <f t="shared" si="6"/>
        <v>0</v>
      </c>
      <c r="P25" s="65">
        <f t="shared" si="6"/>
        <v>44900</v>
      </c>
    </row>
    <row r="26" spans="1:16" s="17" customFormat="1" ht="40.5" customHeight="1">
      <c r="A26" s="90"/>
      <c r="B26" s="71" t="s">
        <v>114</v>
      </c>
      <c r="C26" s="91" t="s">
        <v>175</v>
      </c>
      <c r="D26" s="72" t="s">
        <v>115</v>
      </c>
      <c r="E26" s="65">
        <f t="shared" si="3"/>
        <v>44900</v>
      </c>
      <c r="F26" s="65">
        <f>37000+7900</f>
        <v>44900</v>
      </c>
      <c r="G26" s="65"/>
      <c r="H26" s="65"/>
      <c r="I26" s="65"/>
      <c r="J26" s="65">
        <f t="shared" si="4"/>
        <v>0</v>
      </c>
      <c r="K26" s="65"/>
      <c r="L26" s="65"/>
      <c r="M26" s="65"/>
      <c r="N26" s="65"/>
      <c r="O26" s="65"/>
      <c r="P26" s="65">
        <f t="shared" si="5"/>
        <v>44900</v>
      </c>
    </row>
    <row r="27" spans="1:16" s="17" customFormat="1" ht="33.75" customHeight="1">
      <c r="A27" s="90"/>
      <c r="B27" s="66" t="s">
        <v>116</v>
      </c>
      <c r="C27" s="91"/>
      <c r="D27" s="67" t="s">
        <v>117</v>
      </c>
      <c r="E27" s="65">
        <f>E28</f>
        <v>17150</v>
      </c>
      <c r="F27" s="65">
        <f aca="true" t="shared" si="7" ref="F27:P27">F28</f>
        <v>17150</v>
      </c>
      <c r="G27" s="65">
        <f t="shared" si="7"/>
        <v>0</v>
      </c>
      <c r="H27" s="65">
        <f t="shared" si="7"/>
        <v>0</v>
      </c>
      <c r="I27" s="65">
        <f t="shared" si="7"/>
        <v>0</v>
      </c>
      <c r="J27" s="65">
        <f t="shared" si="7"/>
        <v>0</v>
      </c>
      <c r="K27" s="65">
        <f t="shared" si="7"/>
        <v>0</v>
      </c>
      <c r="L27" s="65">
        <f t="shared" si="7"/>
        <v>0</v>
      </c>
      <c r="M27" s="65">
        <f t="shared" si="7"/>
        <v>0</v>
      </c>
      <c r="N27" s="65">
        <f t="shared" si="7"/>
        <v>0</v>
      </c>
      <c r="O27" s="65">
        <f t="shared" si="7"/>
        <v>0</v>
      </c>
      <c r="P27" s="65">
        <f t="shared" si="7"/>
        <v>17150</v>
      </c>
    </row>
    <row r="28" spans="1:16" s="17" customFormat="1" ht="33.75" customHeight="1">
      <c r="A28" s="90"/>
      <c r="B28" s="63" t="s">
        <v>118</v>
      </c>
      <c r="C28" s="91" t="s">
        <v>176</v>
      </c>
      <c r="D28" s="73" t="s">
        <v>119</v>
      </c>
      <c r="E28" s="65">
        <f t="shared" si="3"/>
        <v>17150</v>
      </c>
      <c r="F28" s="65">
        <f>16100+1050</f>
        <v>17150</v>
      </c>
      <c r="G28" s="65"/>
      <c r="H28" s="65"/>
      <c r="I28" s="65"/>
      <c r="J28" s="65">
        <f t="shared" si="4"/>
        <v>0</v>
      </c>
      <c r="K28" s="65"/>
      <c r="L28" s="65"/>
      <c r="M28" s="65"/>
      <c r="N28" s="65"/>
      <c r="O28" s="65"/>
      <c r="P28" s="65">
        <f t="shared" si="5"/>
        <v>17150</v>
      </c>
    </row>
    <row r="29" spans="1:16" s="17" customFormat="1" ht="33.75" customHeight="1" hidden="1">
      <c r="A29" s="90"/>
      <c r="B29" s="74" t="s">
        <v>120</v>
      </c>
      <c r="C29" s="91"/>
      <c r="D29" s="75" t="s">
        <v>121</v>
      </c>
      <c r="E29" s="65">
        <f t="shared" si="3"/>
        <v>0</v>
      </c>
      <c r="F29" s="65"/>
      <c r="G29" s="65"/>
      <c r="H29" s="65"/>
      <c r="I29" s="65"/>
      <c r="J29" s="65">
        <f t="shared" si="4"/>
        <v>0</v>
      </c>
      <c r="K29" s="65"/>
      <c r="L29" s="65"/>
      <c r="M29" s="65"/>
      <c r="N29" s="65"/>
      <c r="O29" s="65"/>
      <c r="P29" s="65">
        <f t="shared" si="5"/>
        <v>0</v>
      </c>
    </row>
    <row r="30" spans="1:16" s="17" customFormat="1" ht="33.75" customHeight="1">
      <c r="A30" s="90"/>
      <c r="B30" s="74" t="s">
        <v>122</v>
      </c>
      <c r="C30" s="91"/>
      <c r="D30" s="75" t="s">
        <v>123</v>
      </c>
      <c r="E30" s="65">
        <f>E31</f>
        <v>1241.6100000000001</v>
      </c>
      <c r="F30" s="65">
        <f aca="true" t="shared" si="8" ref="F30:P30">F31</f>
        <v>1241.6100000000001</v>
      </c>
      <c r="G30" s="65">
        <f t="shared" si="8"/>
        <v>0</v>
      </c>
      <c r="H30" s="65">
        <f t="shared" si="8"/>
        <v>0</v>
      </c>
      <c r="I30" s="65">
        <f t="shared" si="8"/>
        <v>0</v>
      </c>
      <c r="J30" s="65">
        <f t="shared" si="8"/>
        <v>0</v>
      </c>
      <c r="K30" s="65">
        <f t="shared" si="8"/>
        <v>0</v>
      </c>
      <c r="L30" s="65">
        <f t="shared" si="8"/>
        <v>0</v>
      </c>
      <c r="M30" s="65">
        <f t="shared" si="8"/>
        <v>0</v>
      </c>
      <c r="N30" s="65">
        <f t="shared" si="8"/>
        <v>0</v>
      </c>
      <c r="O30" s="65">
        <f t="shared" si="8"/>
        <v>0</v>
      </c>
      <c r="P30" s="65">
        <f t="shared" si="8"/>
        <v>1241.6100000000001</v>
      </c>
    </row>
    <row r="31" spans="1:16" s="17" customFormat="1" ht="33.75" customHeight="1">
      <c r="A31" s="90"/>
      <c r="B31" s="74" t="s">
        <v>124</v>
      </c>
      <c r="C31" s="91" t="s">
        <v>177</v>
      </c>
      <c r="D31" s="75" t="s">
        <v>125</v>
      </c>
      <c r="E31" s="65">
        <f t="shared" si="3"/>
        <v>1241.6100000000001</v>
      </c>
      <c r="F31" s="65">
        <f>1000+241.61</f>
        <v>1241.6100000000001</v>
      </c>
      <c r="G31" s="65"/>
      <c r="H31" s="65"/>
      <c r="I31" s="65"/>
      <c r="J31" s="65">
        <f t="shared" si="4"/>
        <v>0</v>
      </c>
      <c r="K31" s="65"/>
      <c r="L31" s="65"/>
      <c r="M31" s="65"/>
      <c r="N31" s="65"/>
      <c r="O31" s="65"/>
      <c r="P31" s="65">
        <f t="shared" si="5"/>
        <v>1241.6100000000001</v>
      </c>
    </row>
    <row r="32" spans="1:16" s="17" customFormat="1" ht="43.5" customHeight="1">
      <c r="A32" s="90"/>
      <c r="B32" s="76" t="s">
        <v>126</v>
      </c>
      <c r="C32" s="91"/>
      <c r="D32" s="77" t="s">
        <v>127</v>
      </c>
      <c r="E32" s="65">
        <f>E33+E35</f>
        <v>4443790.26</v>
      </c>
      <c r="F32" s="65">
        <f aca="true" t="shared" si="9" ref="F32:P32">F33+F35</f>
        <v>4443790.26</v>
      </c>
      <c r="G32" s="65">
        <f t="shared" si="9"/>
        <v>2719628</v>
      </c>
      <c r="H32" s="65">
        <f t="shared" si="9"/>
        <v>224379</v>
      </c>
      <c r="I32" s="65">
        <f t="shared" si="9"/>
        <v>0</v>
      </c>
      <c r="J32" s="65">
        <f t="shared" si="9"/>
        <v>110606</v>
      </c>
      <c r="K32" s="65">
        <f t="shared" si="9"/>
        <v>110606</v>
      </c>
      <c r="L32" s="65">
        <f t="shared" si="9"/>
        <v>76850</v>
      </c>
      <c r="M32" s="65">
        <f t="shared" si="9"/>
        <v>4882</v>
      </c>
      <c r="N32" s="65">
        <f t="shared" si="9"/>
        <v>0</v>
      </c>
      <c r="O32" s="65">
        <f t="shared" si="9"/>
        <v>0</v>
      </c>
      <c r="P32" s="65">
        <f t="shared" si="9"/>
        <v>4554396.26</v>
      </c>
    </row>
    <row r="33" spans="1:16" s="17" customFormat="1" ht="33.75" customHeight="1" hidden="1">
      <c r="A33" s="90"/>
      <c r="B33" s="66" t="s">
        <v>128</v>
      </c>
      <c r="C33" s="91"/>
      <c r="D33" s="67" t="s">
        <v>129</v>
      </c>
      <c r="E33" s="65">
        <f>E34</f>
        <v>0</v>
      </c>
      <c r="F33" s="65">
        <f aca="true" t="shared" si="10" ref="F33:P33">F34</f>
        <v>0</v>
      </c>
      <c r="G33" s="65">
        <f t="shared" si="10"/>
        <v>0</v>
      </c>
      <c r="H33" s="65">
        <f t="shared" si="10"/>
        <v>0</v>
      </c>
      <c r="I33" s="65">
        <f t="shared" si="10"/>
        <v>0</v>
      </c>
      <c r="J33" s="65">
        <f t="shared" si="10"/>
        <v>0</v>
      </c>
      <c r="K33" s="65">
        <f t="shared" si="10"/>
        <v>0</v>
      </c>
      <c r="L33" s="65">
        <f t="shared" si="10"/>
        <v>0</v>
      </c>
      <c r="M33" s="65">
        <f t="shared" si="10"/>
        <v>0</v>
      </c>
      <c r="N33" s="65">
        <f t="shared" si="10"/>
        <v>0</v>
      </c>
      <c r="O33" s="65">
        <f t="shared" si="10"/>
        <v>0</v>
      </c>
      <c r="P33" s="65">
        <f t="shared" si="10"/>
        <v>0</v>
      </c>
    </row>
    <row r="34" spans="1:16" s="17" customFormat="1" ht="33.75" customHeight="1" hidden="1">
      <c r="A34" s="90"/>
      <c r="B34" s="79" t="s">
        <v>130</v>
      </c>
      <c r="C34" s="91" t="s">
        <v>178</v>
      </c>
      <c r="D34" s="80" t="s">
        <v>131</v>
      </c>
      <c r="E34" s="65">
        <f t="shared" si="3"/>
        <v>0</v>
      </c>
      <c r="F34" s="65"/>
      <c r="G34" s="65"/>
      <c r="H34" s="65"/>
      <c r="I34" s="65"/>
      <c r="J34" s="65">
        <f t="shared" si="4"/>
        <v>0</v>
      </c>
      <c r="K34" s="65"/>
      <c r="L34" s="65"/>
      <c r="M34" s="65"/>
      <c r="N34" s="65"/>
      <c r="O34" s="65"/>
      <c r="P34" s="65">
        <f t="shared" si="5"/>
        <v>0</v>
      </c>
    </row>
    <row r="35" spans="1:16" s="17" customFormat="1" ht="33.75" customHeight="1">
      <c r="A35" s="90"/>
      <c r="B35" s="69" t="s">
        <v>100</v>
      </c>
      <c r="C35" s="91"/>
      <c r="D35" s="70" t="s">
        <v>101</v>
      </c>
      <c r="E35" s="65">
        <f>E36+E37+E38+E39+E40+E41+E42+E43+E44+E45+E46+E47+E48+E49</f>
        <v>4443790.26</v>
      </c>
      <c r="F35" s="65">
        <f aca="true" t="shared" si="11" ref="F35:O35">F36+F37+F38+F39+F40+F41+F42+F43+F44+F45+F46+F47+F48+F49</f>
        <v>4443790.26</v>
      </c>
      <c r="G35" s="65">
        <f t="shared" si="11"/>
        <v>2719628</v>
      </c>
      <c r="H35" s="65">
        <f t="shared" si="11"/>
        <v>224379</v>
      </c>
      <c r="I35" s="65">
        <f t="shared" si="11"/>
        <v>0</v>
      </c>
      <c r="J35" s="65">
        <f t="shared" si="11"/>
        <v>110606</v>
      </c>
      <c r="K35" s="65">
        <f t="shared" si="11"/>
        <v>110606</v>
      </c>
      <c r="L35" s="65">
        <f t="shared" si="11"/>
        <v>76850</v>
      </c>
      <c r="M35" s="65">
        <f t="shared" si="11"/>
        <v>4882</v>
      </c>
      <c r="N35" s="65">
        <f t="shared" si="11"/>
        <v>0</v>
      </c>
      <c r="O35" s="65">
        <f t="shared" si="11"/>
        <v>0</v>
      </c>
      <c r="P35" s="65">
        <f>P36+P37+P38+P39+P40+P41+P42+P43+P44+P45+P46+P47+P48+P49</f>
        <v>4554396.26</v>
      </c>
    </row>
    <row r="36" spans="1:16" s="17" customFormat="1" ht="211.5" customHeight="1" hidden="1">
      <c r="A36" s="90"/>
      <c r="B36" s="81" t="s">
        <v>132</v>
      </c>
      <c r="C36" s="91" t="s">
        <v>179</v>
      </c>
      <c r="D36" s="82" t="s">
        <v>133</v>
      </c>
      <c r="E36" s="65">
        <f t="shared" si="3"/>
        <v>0</v>
      </c>
      <c r="F36" s="65"/>
      <c r="G36" s="65"/>
      <c r="H36" s="65"/>
      <c r="I36" s="65"/>
      <c r="J36" s="65">
        <f t="shared" si="4"/>
        <v>0</v>
      </c>
      <c r="K36" s="65"/>
      <c r="L36" s="65"/>
      <c r="M36" s="65"/>
      <c r="N36" s="65">
        <f>O36</f>
        <v>0</v>
      </c>
      <c r="O36" s="65"/>
      <c r="P36" s="65">
        <f t="shared" si="5"/>
        <v>0</v>
      </c>
    </row>
    <row r="37" spans="1:16" s="17" customFormat="1" ht="33.75" customHeight="1" hidden="1">
      <c r="A37" s="90"/>
      <c r="B37" s="84" t="s">
        <v>134</v>
      </c>
      <c r="C37" s="91" t="s">
        <v>174</v>
      </c>
      <c r="D37" s="83" t="s">
        <v>135</v>
      </c>
      <c r="E37" s="65">
        <f t="shared" si="3"/>
        <v>0</v>
      </c>
      <c r="F37" s="65"/>
      <c r="G37" s="65"/>
      <c r="H37" s="65"/>
      <c r="I37" s="65"/>
      <c r="J37" s="65">
        <f t="shared" si="4"/>
        <v>0</v>
      </c>
      <c r="K37" s="65"/>
      <c r="L37" s="65"/>
      <c r="M37" s="65"/>
      <c r="N37" s="65"/>
      <c r="O37" s="65"/>
      <c r="P37" s="65">
        <f t="shared" si="5"/>
        <v>0</v>
      </c>
    </row>
    <row r="38" spans="1:16" s="17" customFormat="1" ht="33.75" customHeight="1" hidden="1">
      <c r="A38" s="90"/>
      <c r="B38" s="84" t="s">
        <v>136</v>
      </c>
      <c r="C38" s="91" t="s">
        <v>174</v>
      </c>
      <c r="D38" s="83" t="s">
        <v>232</v>
      </c>
      <c r="E38" s="65">
        <f t="shared" si="3"/>
        <v>0</v>
      </c>
      <c r="F38" s="65"/>
      <c r="G38" s="65"/>
      <c r="H38" s="65"/>
      <c r="I38" s="65"/>
      <c r="J38" s="65">
        <f t="shared" si="4"/>
        <v>0</v>
      </c>
      <c r="K38" s="65"/>
      <c r="L38" s="65"/>
      <c r="M38" s="65"/>
      <c r="N38" s="65"/>
      <c r="O38" s="65"/>
      <c r="P38" s="65">
        <f t="shared" si="5"/>
        <v>0</v>
      </c>
    </row>
    <row r="39" spans="1:16" s="17" customFormat="1" ht="33.75" customHeight="1" hidden="1">
      <c r="A39" s="90"/>
      <c r="B39" s="84" t="s">
        <v>137</v>
      </c>
      <c r="C39" s="91" t="s">
        <v>174</v>
      </c>
      <c r="D39" s="83" t="s">
        <v>138</v>
      </c>
      <c r="E39" s="65">
        <f t="shared" si="3"/>
        <v>0</v>
      </c>
      <c r="F39" s="65"/>
      <c r="G39" s="65"/>
      <c r="H39" s="65"/>
      <c r="I39" s="65"/>
      <c r="J39" s="65">
        <f t="shared" si="4"/>
        <v>0</v>
      </c>
      <c r="K39" s="65"/>
      <c r="L39" s="65"/>
      <c r="M39" s="65"/>
      <c r="N39" s="65"/>
      <c r="O39" s="65"/>
      <c r="P39" s="65">
        <f t="shared" si="5"/>
        <v>0</v>
      </c>
    </row>
    <row r="40" spans="1:16" s="17" customFormat="1" ht="33.75" customHeight="1" hidden="1">
      <c r="A40" s="90"/>
      <c r="B40" s="84" t="s">
        <v>139</v>
      </c>
      <c r="C40" s="91" t="s">
        <v>174</v>
      </c>
      <c r="D40" s="83" t="s">
        <v>140</v>
      </c>
      <c r="E40" s="65">
        <f t="shared" si="3"/>
        <v>0</v>
      </c>
      <c r="F40" s="65"/>
      <c r="G40" s="65"/>
      <c r="H40" s="65"/>
      <c r="I40" s="65"/>
      <c r="J40" s="65">
        <f t="shared" si="4"/>
        <v>0</v>
      </c>
      <c r="K40" s="65"/>
      <c r="L40" s="65"/>
      <c r="M40" s="65"/>
      <c r="N40" s="65"/>
      <c r="O40" s="65"/>
      <c r="P40" s="65">
        <f t="shared" si="5"/>
        <v>0</v>
      </c>
    </row>
    <row r="41" spans="1:16" s="17" customFormat="1" ht="33.75" customHeight="1" hidden="1">
      <c r="A41" s="90"/>
      <c r="B41" s="84" t="s">
        <v>141</v>
      </c>
      <c r="C41" s="91" t="s">
        <v>174</v>
      </c>
      <c r="D41" s="83" t="s">
        <v>142</v>
      </c>
      <c r="E41" s="65">
        <f t="shared" si="3"/>
        <v>0</v>
      </c>
      <c r="F41" s="65"/>
      <c r="G41" s="65"/>
      <c r="H41" s="65"/>
      <c r="I41" s="65"/>
      <c r="J41" s="65">
        <f t="shared" si="4"/>
        <v>0</v>
      </c>
      <c r="K41" s="65"/>
      <c r="L41" s="65"/>
      <c r="M41" s="65"/>
      <c r="N41" s="65"/>
      <c r="O41" s="65"/>
      <c r="P41" s="65">
        <f t="shared" si="5"/>
        <v>0</v>
      </c>
    </row>
    <row r="42" spans="1:16" s="17" customFormat="1" ht="33.75" customHeight="1" hidden="1">
      <c r="A42" s="90"/>
      <c r="B42" s="76" t="s">
        <v>143</v>
      </c>
      <c r="C42" s="91" t="s">
        <v>174</v>
      </c>
      <c r="D42" s="85" t="s">
        <v>144</v>
      </c>
      <c r="E42" s="65">
        <f t="shared" si="3"/>
        <v>0</v>
      </c>
      <c r="F42" s="65"/>
      <c r="G42" s="65"/>
      <c r="H42" s="65"/>
      <c r="I42" s="65"/>
      <c r="J42" s="65">
        <f t="shared" si="4"/>
        <v>0</v>
      </c>
      <c r="K42" s="65"/>
      <c r="L42" s="65"/>
      <c r="M42" s="65"/>
      <c r="N42" s="65"/>
      <c r="O42" s="65"/>
      <c r="P42" s="65">
        <f t="shared" si="5"/>
        <v>0</v>
      </c>
    </row>
    <row r="43" spans="1:16" s="17" customFormat="1" ht="33.75" customHeight="1" hidden="1">
      <c r="A43" s="90"/>
      <c r="B43" s="86" t="s">
        <v>145</v>
      </c>
      <c r="C43" s="91" t="s">
        <v>174</v>
      </c>
      <c r="D43" s="85" t="s">
        <v>146</v>
      </c>
      <c r="E43" s="65">
        <f t="shared" si="3"/>
        <v>0</v>
      </c>
      <c r="F43" s="65"/>
      <c r="G43" s="65"/>
      <c r="H43" s="65"/>
      <c r="I43" s="65"/>
      <c r="J43" s="65">
        <f t="shared" si="4"/>
        <v>0</v>
      </c>
      <c r="K43" s="65"/>
      <c r="L43" s="65"/>
      <c r="M43" s="65"/>
      <c r="N43" s="65"/>
      <c r="O43" s="65"/>
      <c r="P43" s="65">
        <f t="shared" si="5"/>
        <v>0</v>
      </c>
    </row>
    <row r="44" spans="1:16" s="17" customFormat="1" ht="33.75" customHeight="1" hidden="1">
      <c r="A44" s="90"/>
      <c r="B44" s="84" t="s">
        <v>147</v>
      </c>
      <c r="C44" s="91" t="s">
        <v>174</v>
      </c>
      <c r="D44" s="83" t="s">
        <v>148</v>
      </c>
      <c r="E44" s="65">
        <f t="shared" si="3"/>
        <v>0</v>
      </c>
      <c r="F44" s="65"/>
      <c r="G44" s="65"/>
      <c r="H44" s="65"/>
      <c r="I44" s="65"/>
      <c r="J44" s="65">
        <f t="shared" si="4"/>
        <v>0</v>
      </c>
      <c r="K44" s="65"/>
      <c r="L44" s="65"/>
      <c r="M44" s="65"/>
      <c r="N44" s="65"/>
      <c r="O44" s="65"/>
      <c r="P44" s="65">
        <f t="shared" si="5"/>
        <v>0</v>
      </c>
    </row>
    <row r="45" spans="1:16" s="17" customFormat="1" ht="33.75" customHeight="1">
      <c r="A45" s="90"/>
      <c r="B45" s="63" t="s">
        <v>102</v>
      </c>
      <c r="C45" s="91" t="s">
        <v>180</v>
      </c>
      <c r="D45" s="68" t="s">
        <v>103</v>
      </c>
      <c r="E45" s="65">
        <f t="shared" si="3"/>
        <v>115280</v>
      </c>
      <c r="F45" s="65">
        <v>115280</v>
      </c>
      <c r="G45" s="65"/>
      <c r="H45" s="65"/>
      <c r="I45" s="65"/>
      <c r="J45" s="65">
        <f t="shared" si="4"/>
        <v>0</v>
      </c>
      <c r="K45" s="65"/>
      <c r="L45" s="65"/>
      <c r="M45" s="65"/>
      <c r="N45" s="65"/>
      <c r="O45" s="65"/>
      <c r="P45" s="65">
        <f t="shared" si="5"/>
        <v>115280</v>
      </c>
    </row>
    <row r="46" spans="1:16" s="17" customFormat="1" ht="33.75" customHeight="1" hidden="1">
      <c r="A46" s="90"/>
      <c r="B46" s="63" t="s">
        <v>230</v>
      </c>
      <c r="C46" s="91" t="s">
        <v>180</v>
      </c>
      <c r="D46" s="145" t="s">
        <v>231</v>
      </c>
      <c r="E46" s="65">
        <f t="shared" si="3"/>
        <v>0</v>
      </c>
      <c r="F46" s="65"/>
      <c r="G46" s="65"/>
      <c r="H46" s="65"/>
      <c r="I46" s="65"/>
      <c r="J46" s="65">
        <f t="shared" si="4"/>
        <v>0</v>
      </c>
      <c r="K46" s="65"/>
      <c r="L46" s="65"/>
      <c r="M46" s="65"/>
      <c r="N46" s="65"/>
      <c r="O46" s="65"/>
      <c r="P46" s="65">
        <f t="shared" si="5"/>
        <v>0</v>
      </c>
    </row>
    <row r="47" spans="1:16" s="17" customFormat="1" ht="33.75" customHeight="1">
      <c r="A47" s="90"/>
      <c r="B47" s="81" t="s">
        <v>149</v>
      </c>
      <c r="C47" s="91" t="s">
        <v>181</v>
      </c>
      <c r="D47" s="68" t="s">
        <v>150</v>
      </c>
      <c r="E47" s="65">
        <f t="shared" si="3"/>
        <v>4165085.26</v>
      </c>
      <c r="F47" s="65">
        <f>4147300+17785.26</f>
        <v>4165085.26</v>
      </c>
      <c r="G47" s="65">
        <v>2719628</v>
      </c>
      <c r="H47" s="65">
        <v>224379</v>
      </c>
      <c r="I47" s="65"/>
      <c r="J47" s="65">
        <f t="shared" si="4"/>
        <v>110606</v>
      </c>
      <c r="K47" s="65">
        <v>110606</v>
      </c>
      <c r="L47" s="65">
        <v>76850</v>
      </c>
      <c r="M47" s="65">
        <v>4882</v>
      </c>
      <c r="N47" s="65"/>
      <c r="O47" s="65"/>
      <c r="P47" s="65">
        <f t="shared" si="5"/>
        <v>4275691.26</v>
      </c>
    </row>
    <row r="48" spans="1:16" s="17" customFormat="1" ht="69" customHeight="1">
      <c r="A48" s="90"/>
      <c r="B48" s="81" t="s">
        <v>151</v>
      </c>
      <c r="C48" s="91" t="s">
        <v>180</v>
      </c>
      <c r="D48" s="82" t="s">
        <v>152</v>
      </c>
      <c r="E48" s="65">
        <f t="shared" si="3"/>
        <v>163425</v>
      </c>
      <c r="F48" s="65">
        <v>163425</v>
      </c>
      <c r="G48" s="65"/>
      <c r="H48" s="65"/>
      <c r="I48" s="65"/>
      <c r="J48" s="65">
        <f t="shared" si="4"/>
        <v>0</v>
      </c>
      <c r="K48" s="65"/>
      <c r="L48" s="65"/>
      <c r="M48" s="65"/>
      <c r="N48" s="65"/>
      <c r="O48" s="65"/>
      <c r="P48" s="65">
        <f t="shared" si="5"/>
        <v>163425</v>
      </c>
    </row>
    <row r="49" spans="1:16" s="17" customFormat="1" ht="33.75" customHeight="1" hidden="1">
      <c r="A49" s="90"/>
      <c r="B49" s="63" t="s">
        <v>153</v>
      </c>
      <c r="C49" s="91" t="s">
        <v>180</v>
      </c>
      <c r="D49" s="68" t="s">
        <v>154</v>
      </c>
      <c r="E49" s="65">
        <f t="shared" si="3"/>
        <v>0</v>
      </c>
      <c r="F49" s="65"/>
      <c r="G49" s="65"/>
      <c r="H49" s="65"/>
      <c r="I49" s="65"/>
      <c r="J49" s="65">
        <f t="shared" si="4"/>
        <v>0</v>
      </c>
      <c r="K49" s="65"/>
      <c r="L49" s="65"/>
      <c r="M49" s="65"/>
      <c r="N49" s="65"/>
      <c r="O49" s="65"/>
      <c r="P49" s="65">
        <f t="shared" si="5"/>
        <v>0</v>
      </c>
    </row>
    <row r="50" spans="1:16" s="17" customFormat="1" ht="33.75" customHeight="1" hidden="1">
      <c r="A50" s="90"/>
      <c r="B50" s="74" t="s">
        <v>155</v>
      </c>
      <c r="C50" s="91"/>
      <c r="D50" s="75" t="s">
        <v>156</v>
      </c>
      <c r="E50" s="65">
        <f t="shared" si="3"/>
        <v>0</v>
      </c>
      <c r="F50" s="65"/>
      <c r="G50" s="65"/>
      <c r="H50" s="65"/>
      <c r="I50" s="65"/>
      <c r="J50" s="65">
        <f t="shared" si="4"/>
        <v>0</v>
      </c>
      <c r="K50" s="65"/>
      <c r="L50" s="65"/>
      <c r="M50" s="65"/>
      <c r="N50" s="65"/>
      <c r="O50" s="65"/>
      <c r="P50" s="65">
        <f t="shared" si="5"/>
        <v>0</v>
      </c>
    </row>
    <row r="51" spans="1:16" s="17" customFormat="1" ht="33.75" customHeight="1" hidden="1">
      <c r="A51" s="90"/>
      <c r="B51" s="74" t="s">
        <v>157</v>
      </c>
      <c r="C51" s="91"/>
      <c r="D51" s="75" t="s">
        <v>158</v>
      </c>
      <c r="E51" s="65">
        <f t="shared" si="3"/>
        <v>0</v>
      </c>
      <c r="F51" s="65"/>
      <c r="G51" s="65"/>
      <c r="H51" s="65"/>
      <c r="I51" s="65"/>
      <c r="J51" s="65">
        <f t="shared" si="4"/>
        <v>0</v>
      </c>
      <c r="K51" s="65"/>
      <c r="L51" s="65"/>
      <c r="M51" s="65"/>
      <c r="N51" s="65"/>
      <c r="O51" s="65"/>
      <c r="P51" s="65">
        <f t="shared" si="5"/>
        <v>0</v>
      </c>
    </row>
    <row r="52" spans="1:16" s="17" customFormat="1" ht="33.75" customHeight="1">
      <c r="A52" s="90"/>
      <c r="B52" s="63" t="s">
        <v>161</v>
      </c>
      <c r="C52" s="91"/>
      <c r="D52" s="87" t="s">
        <v>162</v>
      </c>
      <c r="E52" s="65">
        <f>E53</f>
        <v>1457585.56</v>
      </c>
      <c r="F52" s="65">
        <f aca="true" t="shared" si="12" ref="F52:P53">F53</f>
        <v>1457585.56</v>
      </c>
      <c r="G52" s="65">
        <f t="shared" si="12"/>
        <v>801972</v>
      </c>
      <c r="H52" s="65">
        <f t="shared" si="12"/>
        <v>154864</v>
      </c>
      <c r="I52" s="65">
        <f t="shared" si="12"/>
        <v>0</v>
      </c>
      <c r="J52" s="65">
        <f t="shared" si="12"/>
        <v>2946</v>
      </c>
      <c r="K52" s="65">
        <f t="shared" si="12"/>
        <v>2946</v>
      </c>
      <c r="L52" s="65">
        <f t="shared" si="12"/>
        <v>0</v>
      </c>
      <c r="M52" s="65">
        <f t="shared" si="12"/>
        <v>2946</v>
      </c>
      <c r="N52" s="65">
        <f t="shared" si="12"/>
        <v>0</v>
      </c>
      <c r="O52" s="65">
        <f t="shared" si="12"/>
        <v>0</v>
      </c>
      <c r="P52" s="65">
        <f t="shared" si="12"/>
        <v>1460531.56</v>
      </c>
    </row>
    <row r="53" spans="1:16" s="17" customFormat="1" ht="33.75" customHeight="1">
      <c r="A53" s="90"/>
      <c r="B53" s="66" t="s">
        <v>116</v>
      </c>
      <c r="C53" s="91"/>
      <c r="D53" s="67" t="s">
        <v>117</v>
      </c>
      <c r="E53" s="65">
        <f>E54</f>
        <v>1457585.56</v>
      </c>
      <c r="F53" s="65">
        <f t="shared" si="12"/>
        <v>1457585.56</v>
      </c>
      <c r="G53" s="65">
        <f t="shared" si="12"/>
        <v>801972</v>
      </c>
      <c r="H53" s="65">
        <f t="shared" si="12"/>
        <v>154864</v>
      </c>
      <c r="I53" s="65">
        <f t="shared" si="12"/>
        <v>0</v>
      </c>
      <c r="J53" s="65">
        <f t="shared" si="12"/>
        <v>2946</v>
      </c>
      <c r="K53" s="65">
        <f t="shared" si="12"/>
        <v>2946</v>
      </c>
      <c r="L53" s="65">
        <f t="shared" si="12"/>
        <v>0</v>
      </c>
      <c r="M53" s="65">
        <f t="shared" si="12"/>
        <v>2946</v>
      </c>
      <c r="N53" s="65">
        <f t="shared" si="12"/>
        <v>0</v>
      </c>
      <c r="O53" s="65">
        <f t="shared" si="12"/>
        <v>0</v>
      </c>
      <c r="P53" s="65">
        <f t="shared" si="12"/>
        <v>1460531.56</v>
      </c>
    </row>
    <row r="54" spans="1:16" s="17" customFormat="1" ht="33.75" customHeight="1">
      <c r="A54" s="90"/>
      <c r="B54" s="63" t="s">
        <v>163</v>
      </c>
      <c r="C54" s="91" t="s">
        <v>176</v>
      </c>
      <c r="D54" s="68" t="s">
        <v>164</v>
      </c>
      <c r="E54" s="65">
        <f t="shared" si="3"/>
        <v>1457585.56</v>
      </c>
      <c r="F54" s="65">
        <f>1415380+42205.56</f>
        <v>1457585.56</v>
      </c>
      <c r="G54" s="65">
        <v>801972</v>
      </c>
      <c r="H54" s="65">
        <v>154864</v>
      </c>
      <c r="I54" s="65"/>
      <c r="J54" s="65">
        <f t="shared" si="4"/>
        <v>2946</v>
      </c>
      <c r="K54" s="65">
        <v>2946</v>
      </c>
      <c r="L54" s="65"/>
      <c r="M54" s="65">
        <v>2946</v>
      </c>
      <c r="N54" s="65"/>
      <c r="O54" s="65"/>
      <c r="P54" s="65">
        <f t="shared" si="5"/>
        <v>1460531.56</v>
      </c>
    </row>
    <row r="55" spans="1:16" s="17" customFormat="1" ht="33.75" customHeight="1">
      <c r="A55" s="90"/>
      <c r="B55" s="88"/>
      <c r="C55" s="91"/>
      <c r="D55" s="92" t="s">
        <v>165</v>
      </c>
      <c r="E55" s="65">
        <f>E16+E32+E52</f>
        <v>16926717.009999998</v>
      </c>
      <c r="F55" s="65">
        <f aca="true" t="shared" si="13" ref="F55:P55">F16+F32+F52</f>
        <v>16926717.009999998</v>
      </c>
      <c r="G55" s="65">
        <f t="shared" si="13"/>
        <v>9878725</v>
      </c>
      <c r="H55" s="65">
        <f t="shared" si="13"/>
        <v>1007398</v>
      </c>
      <c r="I55" s="65">
        <f t="shared" si="13"/>
        <v>0</v>
      </c>
      <c r="J55" s="65">
        <f t="shared" si="13"/>
        <v>113555</v>
      </c>
      <c r="K55" s="65">
        <f t="shared" si="13"/>
        <v>113555</v>
      </c>
      <c r="L55" s="65">
        <f t="shared" si="13"/>
        <v>76850</v>
      </c>
      <c r="M55" s="65">
        <f t="shared" si="13"/>
        <v>7828</v>
      </c>
      <c r="N55" s="65">
        <f t="shared" si="13"/>
        <v>0</v>
      </c>
      <c r="O55" s="65">
        <f t="shared" si="13"/>
        <v>0</v>
      </c>
      <c r="P55" s="65">
        <f t="shared" si="13"/>
        <v>17040272.009999998</v>
      </c>
    </row>
    <row r="57" ht="15">
      <c r="F57" s="146"/>
    </row>
  </sheetData>
  <sheetProtection/>
  <mergeCells count="18">
    <mergeCell ref="A9:P9"/>
    <mergeCell ref="A12:A14"/>
    <mergeCell ref="B12:B14"/>
    <mergeCell ref="C12:C14"/>
    <mergeCell ref="N2:Q2"/>
    <mergeCell ref="N4:P4"/>
    <mergeCell ref="E13:E14"/>
    <mergeCell ref="I13:I14"/>
    <mergeCell ref="D12:D14"/>
    <mergeCell ref="E12:I12"/>
    <mergeCell ref="J12:O12"/>
    <mergeCell ref="P12:P14"/>
    <mergeCell ref="F13:F14"/>
    <mergeCell ref="G13:H13"/>
    <mergeCell ref="J13:J14"/>
    <mergeCell ref="K13:K14"/>
    <mergeCell ref="L13:M13"/>
    <mergeCell ref="N13:N14"/>
  </mergeCells>
  <printOptions/>
  <pageMargins left="0.3937007874015748" right="0.3937007874015748" top="1.1811023622047245" bottom="0.3937007874015748" header="0.5118110236220472" footer="0.5118110236220472"/>
  <pageSetup horizontalDpi="600" verticalDpi="600" orientation="landscape" paperSize="9" scale="41" r:id="rId1"/>
  <rowBreaks count="1" manualBreakCount="1">
    <brk id="48" max="16" man="1"/>
  </rowBreaks>
</worksheet>
</file>

<file path=xl/worksheets/sheet3.xml><?xml version="1.0" encoding="utf-8"?>
<worksheet xmlns="http://schemas.openxmlformats.org/spreadsheetml/2006/main" xmlns:r="http://schemas.openxmlformats.org/officeDocument/2006/relationships">
  <dimension ref="A1:I37"/>
  <sheetViews>
    <sheetView view="pageBreakPreview" zoomScale="60" zoomScaleNormal="75" zoomScalePageLayoutView="0" workbookViewId="0" topLeftCell="A1">
      <selection activeCell="G6" sqref="G6"/>
    </sheetView>
  </sheetViews>
  <sheetFormatPr defaultColWidth="9.00390625" defaultRowHeight="12.75"/>
  <cols>
    <col min="1" max="1" width="17.25390625" style="18" customWidth="1"/>
    <col min="2" max="2" width="17.75390625" style="18" customWidth="1"/>
    <col min="3" max="3" width="20.00390625" style="18" customWidth="1"/>
    <col min="4" max="4" width="66.125" style="18" customWidth="1"/>
    <col min="5" max="5" width="64.75390625" style="18" customWidth="1"/>
    <col min="6" max="6" width="18.625" style="18" customWidth="1"/>
    <col min="7" max="7" width="17.00390625" style="18" customWidth="1"/>
    <col min="8" max="8" width="21.375" style="18" customWidth="1"/>
    <col min="9" max="16384" width="9.125" style="18" customWidth="1"/>
  </cols>
  <sheetData>
    <row r="1" spans="7:9" ht="23.25">
      <c r="G1" s="139" t="s">
        <v>234</v>
      </c>
      <c r="H1" s="54"/>
      <c r="I1" s="54"/>
    </row>
    <row r="2" spans="7:9" ht="23.25">
      <c r="G2" s="160" t="s">
        <v>72</v>
      </c>
      <c r="H2" s="160"/>
      <c r="I2" s="54"/>
    </row>
    <row r="3" spans="7:9" ht="23.25">
      <c r="G3" s="139" t="s">
        <v>0</v>
      </c>
      <c r="H3" s="139"/>
      <c r="I3" s="54"/>
    </row>
    <row r="4" spans="7:9" ht="23.25" hidden="1">
      <c r="G4" s="25" t="s">
        <v>73</v>
      </c>
      <c r="H4" s="25"/>
      <c r="I4" s="54"/>
    </row>
    <row r="5" spans="7:9" ht="23.25" hidden="1">
      <c r="G5" s="25" t="s">
        <v>74</v>
      </c>
      <c r="H5" s="25"/>
      <c r="I5" s="54"/>
    </row>
    <row r="6" spans="7:9" ht="23.25">
      <c r="G6" s="37" t="s">
        <v>236</v>
      </c>
      <c r="H6" s="37"/>
      <c r="I6" s="54"/>
    </row>
    <row r="7" spans="7:8" ht="17.25">
      <c r="G7" s="45"/>
      <c r="H7" s="45"/>
    </row>
    <row r="8" spans="1:8" s="93" customFormat="1" ht="24.75" customHeight="1">
      <c r="A8" s="153" t="s">
        <v>185</v>
      </c>
      <c r="B8" s="161"/>
      <c r="C8" s="161"/>
      <c r="D8" s="161"/>
      <c r="E8" s="161"/>
      <c r="F8" s="161"/>
      <c r="G8" s="161"/>
      <c r="H8" s="161"/>
    </row>
    <row r="9" spans="1:8" s="93" customFormat="1" ht="25.5" customHeight="1">
      <c r="A9" s="159" t="s">
        <v>223</v>
      </c>
      <c r="B9" s="159"/>
      <c r="C9" s="159"/>
      <c r="D9" s="159"/>
      <c r="E9" s="159"/>
      <c r="F9" s="159"/>
      <c r="G9" s="159"/>
      <c r="H9" s="159"/>
    </row>
    <row r="10" spans="1:8" s="93" customFormat="1" ht="18" customHeight="1">
      <c r="A10" s="98"/>
      <c r="B10" s="94"/>
      <c r="C10" s="94"/>
      <c r="D10" s="94"/>
      <c r="E10" s="95"/>
      <c r="F10" s="95"/>
      <c r="G10" s="99"/>
      <c r="H10" s="96" t="s">
        <v>75</v>
      </c>
    </row>
    <row r="11" spans="1:8" ht="105">
      <c r="A11" s="100" t="s">
        <v>168</v>
      </c>
      <c r="B11" s="100" t="s">
        <v>166</v>
      </c>
      <c r="C11" s="100" t="s">
        <v>167</v>
      </c>
      <c r="D11" s="101" t="s">
        <v>182</v>
      </c>
      <c r="E11" s="97" t="s">
        <v>183</v>
      </c>
      <c r="F11" s="89" t="s">
        <v>3</v>
      </c>
      <c r="G11" s="97" t="s">
        <v>4</v>
      </c>
      <c r="H11" s="97" t="s">
        <v>184</v>
      </c>
    </row>
    <row r="12" spans="1:8" ht="57.75" customHeight="1">
      <c r="A12" s="107"/>
      <c r="B12" s="63" t="s">
        <v>94</v>
      </c>
      <c r="C12" s="39"/>
      <c r="D12" s="40" t="s">
        <v>95</v>
      </c>
      <c r="E12" s="48" t="s">
        <v>188</v>
      </c>
      <c r="F12" s="138">
        <f>F13</f>
        <v>331195</v>
      </c>
      <c r="G12" s="138">
        <f>G13</f>
        <v>0</v>
      </c>
      <c r="H12" s="138">
        <f>F12+G12</f>
        <v>331195</v>
      </c>
    </row>
    <row r="13" spans="1:8" ht="25.5" customHeight="1">
      <c r="A13" s="107"/>
      <c r="B13" s="63" t="s">
        <v>102</v>
      </c>
      <c r="C13" s="39">
        <v>1090</v>
      </c>
      <c r="D13" s="40" t="s">
        <v>103</v>
      </c>
      <c r="E13" s="90"/>
      <c r="F13" s="138">
        <f>235930+95265</f>
        <v>331195</v>
      </c>
      <c r="G13" s="138"/>
      <c r="H13" s="138">
        <f aca="true" t="shared" si="0" ref="H13:H37">F13+G13</f>
        <v>331195</v>
      </c>
    </row>
    <row r="14" spans="1:8" ht="57" customHeight="1">
      <c r="A14" s="107"/>
      <c r="B14" s="76" t="s">
        <v>126</v>
      </c>
      <c r="C14" s="39"/>
      <c r="D14" s="103" t="s">
        <v>127</v>
      </c>
      <c r="E14" s="48" t="s">
        <v>189</v>
      </c>
      <c r="F14" s="138">
        <f>F15</f>
        <v>115280</v>
      </c>
      <c r="G14" s="138">
        <f>G15</f>
        <v>0</v>
      </c>
      <c r="H14" s="138">
        <f t="shared" si="0"/>
        <v>115280</v>
      </c>
    </row>
    <row r="15" spans="1:8" ht="27" customHeight="1">
      <c r="A15" s="107"/>
      <c r="B15" s="63" t="s">
        <v>102</v>
      </c>
      <c r="C15" s="39">
        <v>1090</v>
      </c>
      <c r="D15" s="40" t="s">
        <v>103</v>
      </c>
      <c r="E15" s="90"/>
      <c r="F15" s="138">
        <v>115280</v>
      </c>
      <c r="G15" s="138"/>
      <c r="H15" s="138">
        <f t="shared" si="0"/>
        <v>115280</v>
      </c>
    </row>
    <row r="16" spans="1:8" ht="76.5" customHeight="1">
      <c r="A16" s="107"/>
      <c r="B16" s="63" t="s">
        <v>94</v>
      </c>
      <c r="C16" s="39"/>
      <c r="D16" s="40" t="s">
        <v>95</v>
      </c>
      <c r="E16" s="48" t="s">
        <v>190</v>
      </c>
      <c r="F16" s="138">
        <f>F17</f>
        <v>10700</v>
      </c>
      <c r="G16" s="138">
        <f>G17</f>
        <v>0</v>
      </c>
      <c r="H16" s="138">
        <f t="shared" si="0"/>
        <v>10700</v>
      </c>
    </row>
    <row r="17" spans="1:8" ht="24.75" customHeight="1">
      <c r="A17" s="107"/>
      <c r="B17" s="63" t="s">
        <v>104</v>
      </c>
      <c r="C17" s="39">
        <v>1040</v>
      </c>
      <c r="D17" s="40" t="s">
        <v>105</v>
      </c>
      <c r="E17" s="107"/>
      <c r="F17" s="138">
        <v>10700</v>
      </c>
      <c r="G17" s="138"/>
      <c r="H17" s="138">
        <f t="shared" si="0"/>
        <v>10700</v>
      </c>
    </row>
    <row r="18" spans="1:8" ht="58.5" customHeight="1">
      <c r="A18" s="107"/>
      <c r="B18" s="63" t="s">
        <v>94</v>
      </c>
      <c r="C18" s="39"/>
      <c r="D18" s="40" t="s">
        <v>95</v>
      </c>
      <c r="E18" s="48" t="s">
        <v>220</v>
      </c>
      <c r="F18" s="138">
        <f>F19+F20+F21+F22</f>
        <v>20691.3</v>
      </c>
      <c r="G18" s="138">
        <f>G19+G20+G21+G22</f>
        <v>0</v>
      </c>
      <c r="H18" s="138">
        <f t="shared" si="0"/>
        <v>20691.3</v>
      </c>
    </row>
    <row r="19" spans="1:8" ht="24" customHeight="1">
      <c r="A19" s="107"/>
      <c r="B19" s="63" t="s">
        <v>104</v>
      </c>
      <c r="C19" s="39">
        <v>1040</v>
      </c>
      <c r="D19" s="40" t="s">
        <v>105</v>
      </c>
      <c r="E19" s="90"/>
      <c r="F19" s="138">
        <f>10000+1391.3</f>
        <v>11391.3</v>
      </c>
      <c r="G19" s="138"/>
      <c r="H19" s="138">
        <f t="shared" si="0"/>
        <v>11391.3</v>
      </c>
    </row>
    <row r="20" spans="1:8" ht="34.5" customHeight="1">
      <c r="A20" s="107"/>
      <c r="B20" s="63" t="s">
        <v>106</v>
      </c>
      <c r="C20" s="39">
        <v>1040</v>
      </c>
      <c r="D20" s="40" t="s">
        <v>107</v>
      </c>
      <c r="E20" s="90"/>
      <c r="F20" s="138">
        <v>2500</v>
      </c>
      <c r="G20" s="138"/>
      <c r="H20" s="138">
        <f t="shared" si="0"/>
        <v>2500</v>
      </c>
    </row>
    <row r="21" spans="1:8" ht="56.25" customHeight="1">
      <c r="A21" s="107"/>
      <c r="B21" s="63" t="s">
        <v>108</v>
      </c>
      <c r="C21" s="39">
        <v>1040</v>
      </c>
      <c r="D21" s="40" t="s">
        <v>109</v>
      </c>
      <c r="F21" s="138">
        <v>200</v>
      </c>
      <c r="G21" s="138"/>
      <c r="H21" s="138">
        <f t="shared" si="0"/>
        <v>200</v>
      </c>
    </row>
    <row r="22" spans="1:8" ht="42.75" customHeight="1">
      <c r="A22" s="107"/>
      <c r="B22" s="63" t="s">
        <v>110</v>
      </c>
      <c r="C22" s="39">
        <v>1040</v>
      </c>
      <c r="D22" s="40" t="s">
        <v>111</v>
      </c>
      <c r="E22" s="90"/>
      <c r="F22" s="138">
        <v>6600</v>
      </c>
      <c r="G22" s="138"/>
      <c r="H22" s="138">
        <f t="shared" si="0"/>
        <v>6600</v>
      </c>
    </row>
    <row r="23" spans="1:8" ht="57.75" customHeight="1">
      <c r="A23" s="107"/>
      <c r="B23" s="63" t="s">
        <v>94</v>
      </c>
      <c r="C23" s="39"/>
      <c r="D23" s="40" t="s">
        <v>95</v>
      </c>
      <c r="E23" s="48" t="s">
        <v>191</v>
      </c>
      <c r="F23" s="138">
        <f>F24</f>
        <v>44900</v>
      </c>
      <c r="G23" s="138">
        <f>G24</f>
        <v>0</v>
      </c>
      <c r="H23" s="138">
        <f>F23+G23</f>
        <v>44900</v>
      </c>
    </row>
    <row r="24" spans="1:8" ht="38.25" customHeight="1">
      <c r="A24" s="107"/>
      <c r="B24" s="71" t="s">
        <v>114</v>
      </c>
      <c r="C24" s="39">
        <v>822</v>
      </c>
      <c r="D24" s="104" t="s">
        <v>115</v>
      </c>
      <c r="E24" s="48"/>
      <c r="F24" s="138">
        <f>37000+7900</f>
        <v>44900</v>
      </c>
      <c r="G24" s="138"/>
      <c r="H24" s="138">
        <f t="shared" si="0"/>
        <v>44900</v>
      </c>
    </row>
    <row r="25" spans="1:8" ht="59.25" customHeight="1">
      <c r="A25" s="107"/>
      <c r="B25" s="63" t="s">
        <v>94</v>
      </c>
      <c r="C25" s="39"/>
      <c r="D25" s="40" t="s">
        <v>95</v>
      </c>
      <c r="E25" s="48" t="s">
        <v>193</v>
      </c>
      <c r="F25" s="138">
        <f>F26</f>
        <v>17150</v>
      </c>
      <c r="G25" s="138">
        <f>G26</f>
        <v>0</v>
      </c>
      <c r="H25" s="138">
        <f t="shared" si="0"/>
        <v>17150</v>
      </c>
    </row>
    <row r="26" spans="1:8" ht="36" customHeight="1">
      <c r="A26" s="107"/>
      <c r="B26" s="63" t="s">
        <v>118</v>
      </c>
      <c r="C26" s="39">
        <v>810</v>
      </c>
      <c r="D26" s="104" t="s">
        <v>119</v>
      </c>
      <c r="E26" s="40"/>
      <c r="F26" s="138">
        <f>16100+1050</f>
        <v>17150</v>
      </c>
      <c r="G26" s="138"/>
      <c r="H26" s="138">
        <f t="shared" si="0"/>
        <v>17150</v>
      </c>
    </row>
    <row r="27" spans="1:8" ht="64.5" customHeight="1">
      <c r="A27" s="107"/>
      <c r="B27" s="63" t="s">
        <v>94</v>
      </c>
      <c r="C27" s="39"/>
      <c r="D27" s="40" t="s">
        <v>95</v>
      </c>
      <c r="E27" s="108" t="s">
        <v>192</v>
      </c>
      <c r="F27" s="138">
        <f>F28</f>
        <v>1241.6100000000001</v>
      </c>
      <c r="G27" s="138">
        <f>G28</f>
        <v>0</v>
      </c>
      <c r="H27" s="138">
        <f t="shared" si="0"/>
        <v>1241.6100000000001</v>
      </c>
    </row>
    <row r="28" spans="1:8" ht="23.25" customHeight="1">
      <c r="A28" s="107"/>
      <c r="B28" s="63" t="s">
        <v>124</v>
      </c>
      <c r="C28" s="39">
        <v>133</v>
      </c>
      <c r="D28" s="10" t="s">
        <v>125</v>
      </c>
      <c r="F28" s="138">
        <f>1000+241.61</f>
        <v>1241.6100000000001</v>
      </c>
      <c r="G28" s="138"/>
      <c r="H28" s="138">
        <f t="shared" si="0"/>
        <v>1241.6100000000001</v>
      </c>
    </row>
    <row r="29" spans="1:8" ht="17.25" hidden="1">
      <c r="A29" s="107"/>
      <c r="B29" s="63" t="s">
        <v>94</v>
      </c>
      <c r="C29" s="39"/>
      <c r="D29" s="40" t="s">
        <v>95</v>
      </c>
      <c r="E29" s="90"/>
      <c r="F29" s="138"/>
      <c r="G29" s="138"/>
      <c r="H29" s="138">
        <f t="shared" si="0"/>
        <v>0</v>
      </c>
    </row>
    <row r="30" spans="1:8" ht="66" hidden="1">
      <c r="A30" s="107"/>
      <c r="B30" s="63" t="s">
        <v>98</v>
      </c>
      <c r="C30" s="39"/>
      <c r="D30" s="10" t="s">
        <v>99</v>
      </c>
      <c r="E30" s="48" t="s">
        <v>187</v>
      </c>
      <c r="F30" s="138"/>
      <c r="G30" s="138"/>
      <c r="H30" s="138">
        <f t="shared" si="0"/>
        <v>0</v>
      </c>
    </row>
    <row r="31" spans="1:8" ht="51.75" customHeight="1" hidden="1">
      <c r="A31" s="107"/>
      <c r="B31" s="76" t="s">
        <v>126</v>
      </c>
      <c r="C31" s="39"/>
      <c r="D31" s="105" t="s">
        <v>127</v>
      </c>
      <c r="E31" s="109" t="s">
        <v>194</v>
      </c>
      <c r="F31" s="138">
        <f>F32</f>
        <v>0</v>
      </c>
      <c r="G31" s="138">
        <f>G32</f>
        <v>0</v>
      </c>
      <c r="H31" s="138">
        <f t="shared" si="0"/>
        <v>0</v>
      </c>
    </row>
    <row r="32" spans="1:8" ht="250.5" customHeight="1" hidden="1">
      <c r="A32" s="107"/>
      <c r="B32" s="84" t="s">
        <v>132</v>
      </c>
      <c r="C32" s="39">
        <v>1030</v>
      </c>
      <c r="D32" s="78" t="s">
        <v>133</v>
      </c>
      <c r="F32" s="138"/>
      <c r="G32" s="138"/>
      <c r="H32" s="138">
        <f t="shared" si="0"/>
        <v>0</v>
      </c>
    </row>
    <row r="33" spans="1:8" ht="33" hidden="1">
      <c r="A33" s="107"/>
      <c r="B33" s="63" t="s">
        <v>149</v>
      </c>
      <c r="C33" s="107"/>
      <c r="D33" s="10" t="s">
        <v>150</v>
      </c>
      <c r="E33" s="107"/>
      <c r="F33" s="138"/>
      <c r="G33" s="138"/>
      <c r="H33" s="138">
        <f t="shared" si="0"/>
        <v>0</v>
      </c>
    </row>
    <row r="34" spans="1:8" ht="16.5" hidden="1">
      <c r="A34" s="107"/>
      <c r="B34" s="63" t="s">
        <v>159</v>
      </c>
      <c r="C34" s="107"/>
      <c r="D34" s="10" t="s">
        <v>160</v>
      </c>
      <c r="E34" s="107"/>
      <c r="F34" s="138"/>
      <c r="G34" s="138"/>
      <c r="H34" s="138">
        <f t="shared" si="0"/>
        <v>0</v>
      </c>
    </row>
    <row r="35" spans="1:8" ht="33" hidden="1">
      <c r="A35" s="107"/>
      <c r="B35" s="63" t="s">
        <v>161</v>
      </c>
      <c r="C35" s="107"/>
      <c r="D35" s="87" t="s">
        <v>162</v>
      </c>
      <c r="E35" s="107"/>
      <c r="F35" s="138"/>
      <c r="G35" s="138"/>
      <c r="H35" s="138">
        <f t="shared" si="0"/>
        <v>0</v>
      </c>
    </row>
    <row r="36" spans="1:8" ht="33" hidden="1">
      <c r="A36" s="107"/>
      <c r="B36" s="63" t="s">
        <v>163</v>
      </c>
      <c r="C36" s="107"/>
      <c r="D36" s="10" t="s">
        <v>164</v>
      </c>
      <c r="E36" s="107"/>
      <c r="F36" s="138"/>
      <c r="G36" s="138"/>
      <c r="H36" s="138">
        <f t="shared" si="0"/>
        <v>0</v>
      </c>
    </row>
    <row r="37" spans="1:8" ht="27" customHeight="1">
      <c r="A37" s="107"/>
      <c r="B37" s="90"/>
      <c r="C37" s="107"/>
      <c r="D37" s="106" t="s">
        <v>186</v>
      </c>
      <c r="E37" s="107"/>
      <c r="F37" s="138">
        <f>F12+F14+F16+F18+F23+F25+F27</f>
        <v>541157.91</v>
      </c>
      <c r="G37" s="138">
        <f>G12+G14+G16+G23+G25+G27+G31</f>
        <v>0</v>
      </c>
      <c r="H37" s="138">
        <f t="shared" si="0"/>
        <v>541157.91</v>
      </c>
    </row>
  </sheetData>
  <sheetProtection/>
  <mergeCells count="3">
    <mergeCell ref="A9:H9"/>
    <mergeCell ref="G2:H2"/>
    <mergeCell ref="A8:H8"/>
  </mergeCells>
  <printOptions/>
  <pageMargins left="1.5748031496062993" right="0.7874015748031497" top="1.1811023622047245" bottom="0.3937007874015748" header="0.5118110236220472" footer="0.5118110236220472"/>
  <pageSetup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dimension ref="A1:J30"/>
  <sheetViews>
    <sheetView view="pageBreakPreview" zoomScale="60" zoomScalePageLayoutView="0" workbookViewId="0" topLeftCell="A1">
      <selection activeCell="G6" sqref="G6"/>
    </sheetView>
  </sheetViews>
  <sheetFormatPr defaultColWidth="9.00390625" defaultRowHeight="12.75"/>
  <cols>
    <col min="1" max="1" width="72.625" style="17" customWidth="1"/>
    <col min="2" max="2" width="12.00390625" style="17" customWidth="1"/>
    <col min="3" max="3" width="12.875" style="17" customWidth="1"/>
    <col min="4" max="4" width="15.125" style="17" customWidth="1"/>
    <col min="5" max="5" width="9.125" style="17" customWidth="1"/>
    <col min="6" max="6" width="10.125" style="17" customWidth="1"/>
    <col min="7" max="7" width="12.125" style="17" customWidth="1"/>
    <col min="8" max="8" width="10.625" style="17" customWidth="1"/>
    <col min="9" max="9" width="12.125" style="17" customWidth="1"/>
    <col min="10" max="10" width="13.875" style="17" customWidth="1"/>
    <col min="11" max="16384" width="9.125" style="17" customWidth="1"/>
  </cols>
  <sheetData>
    <row r="1" spans="5:10" ht="21.75" customHeight="1">
      <c r="E1" s="45"/>
      <c r="F1" s="45"/>
      <c r="G1" s="163" t="s">
        <v>235</v>
      </c>
      <c r="H1" s="163"/>
      <c r="I1" s="163"/>
      <c r="J1" s="163"/>
    </row>
    <row r="2" spans="5:10" ht="21" customHeight="1">
      <c r="E2" s="46"/>
      <c r="F2" s="46"/>
      <c r="G2" s="164" t="s">
        <v>195</v>
      </c>
      <c r="H2" s="164"/>
      <c r="I2" s="164"/>
      <c r="J2" s="164"/>
    </row>
    <row r="3" spans="5:10" ht="22.5" customHeight="1">
      <c r="E3" s="45"/>
      <c r="F3" s="45"/>
      <c r="G3" s="163" t="s">
        <v>0</v>
      </c>
      <c r="H3" s="163"/>
      <c r="I3" s="163"/>
      <c r="J3" s="163"/>
    </row>
    <row r="4" spans="5:10" ht="22.5" customHeight="1" hidden="1">
      <c r="E4" s="45"/>
      <c r="F4" s="45"/>
      <c r="G4" s="135" t="s">
        <v>73</v>
      </c>
      <c r="H4" s="135"/>
      <c r="I4" s="110"/>
      <c r="J4" s="110"/>
    </row>
    <row r="5" spans="5:10" ht="22.5" customHeight="1" hidden="1">
      <c r="E5" s="45"/>
      <c r="F5" s="45"/>
      <c r="G5" s="135" t="s">
        <v>74</v>
      </c>
      <c r="H5" s="135"/>
      <c r="I5" s="110"/>
      <c r="J5" s="110"/>
    </row>
    <row r="6" spans="5:10" ht="21" customHeight="1">
      <c r="E6" s="111"/>
      <c r="F6" s="111"/>
      <c r="G6" s="110" t="s">
        <v>236</v>
      </c>
      <c r="H6" s="110"/>
      <c r="I6" s="110"/>
      <c r="J6" s="110"/>
    </row>
    <row r="7" spans="5:6" ht="16.5">
      <c r="E7" s="111"/>
      <c r="F7" s="111"/>
    </row>
    <row r="8" spans="5:6" ht="16.5">
      <c r="E8" s="111"/>
      <c r="F8" s="111"/>
    </row>
    <row r="9" spans="1:10" ht="23.25">
      <c r="A9" s="165" t="s">
        <v>196</v>
      </c>
      <c r="B9" s="165"/>
      <c r="C9" s="165"/>
      <c r="D9" s="165"/>
      <c r="E9" s="165"/>
      <c r="F9" s="165"/>
      <c r="G9" s="165"/>
      <c r="H9" s="165"/>
      <c r="I9" s="165"/>
      <c r="J9" s="165"/>
    </row>
    <row r="10" spans="1:10" ht="27.75" customHeight="1">
      <c r="A10" s="166" t="s">
        <v>219</v>
      </c>
      <c r="B10" s="167"/>
      <c r="C10" s="167"/>
      <c r="D10" s="167"/>
      <c r="E10" s="167"/>
      <c r="F10" s="167"/>
      <c r="G10" s="167"/>
      <c r="H10" s="167"/>
      <c r="I10" s="167"/>
      <c r="J10" s="167"/>
    </row>
    <row r="11" spans="1:4" ht="16.5">
      <c r="A11" s="112"/>
      <c r="B11" s="113"/>
      <c r="C11" s="113"/>
      <c r="D11" s="113"/>
    </row>
    <row r="12" spans="1:10" ht="16.5">
      <c r="A12" s="114"/>
      <c r="B12" s="168" t="s">
        <v>3</v>
      </c>
      <c r="C12" s="169"/>
      <c r="D12" s="169"/>
      <c r="E12" s="168" t="s">
        <v>4</v>
      </c>
      <c r="F12" s="169"/>
      <c r="G12" s="169"/>
      <c r="H12" s="168" t="s">
        <v>89</v>
      </c>
      <c r="I12" s="169"/>
      <c r="J12" s="170"/>
    </row>
    <row r="13" spans="1:10" ht="16.5">
      <c r="A13" s="115" t="s">
        <v>197</v>
      </c>
      <c r="B13" s="116" t="s">
        <v>198</v>
      </c>
      <c r="C13" s="115" t="s">
        <v>199</v>
      </c>
      <c r="D13" s="114" t="s">
        <v>200</v>
      </c>
      <c r="E13" s="116" t="s">
        <v>198</v>
      </c>
      <c r="F13" s="114" t="s">
        <v>199</v>
      </c>
      <c r="G13" s="114" t="s">
        <v>200</v>
      </c>
      <c r="H13" s="117" t="s">
        <v>198</v>
      </c>
      <c r="I13" s="115" t="s">
        <v>199</v>
      </c>
      <c r="J13" s="118" t="s">
        <v>200</v>
      </c>
    </row>
    <row r="14" spans="1:10" ht="16.5">
      <c r="A14" s="115" t="s">
        <v>201</v>
      </c>
      <c r="B14" s="119"/>
      <c r="C14" s="120"/>
      <c r="D14" s="115" t="s">
        <v>202</v>
      </c>
      <c r="E14" s="119"/>
      <c r="F14" s="120"/>
      <c r="G14" s="115" t="s">
        <v>202</v>
      </c>
      <c r="H14" s="121"/>
      <c r="I14" s="120"/>
      <c r="J14" s="118" t="s">
        <v>202</v>
      </c>
    </row>
    <row r="15" spans="1:10" ht="16.5">
      <c r="A15" s="122"/>
      <c r="B15" s="112" t="s">
        <v>203</v>
      </c>
      <c r="C15" s="123" t="s">
        <v>204</v>
      </c>
      <c r="D15" s="123" t="s">
        <v>205</v>
      </c>
      <c r="E15" s="112" t="s">
        <v>203</v>
      </c>
      <c r="F15" s="123" t="s">
        <v>204</v>
      </c>
      <c r="G15" s="123" t="s">
        <v>205</v>
      </c>
      <c r="H15" s="124" t="s">
        <v>203</v>
      </c>
      <c r="I15" s="123" t="s">
        <v>204</v>
      </c>
      <c r="J15" s="125" t="s">
        <v>205</v>
      </c>
    </row>
    <row r="16" spans="1:10" ht="16.5">
      <c r="A16" s="123">
        <v>1</v>
      </c>
      <c r="B16" s="112">
        <v>2</v>
      </c>
      <c r="C16" s="123">
        <v>3</v>
      </c>
      <c r="D16" s="126">
        <v>4</v>
      </c>
      <c r="E16" s="112">
        <v>2</v>
      </c>
      <c r="F16" s="123">
        <v>3</v>
      </c>
      <c r="G16" s="123">
        <v>4</v>
      </c>
      <c r="H16" s="124">
        <v>2</v>
      </c>
      <c r="I16" s="123">
        <v>3</v>
      </c>
      <c r="J16" s="125">
        <v>4</v>
      </c>
    </row>
    <row r="17" spans="1:10" ht="36" customHeight="1">
      <c r="A17" s="127" t="s">
        <v>206</v>
      </c>
      <c r="B17" s="128">
        <v>330</v>
      </c>
      <c r="C17" s="128">
        <v>860</v>
      </c>
      <c r="D17" s="128">
        <v>68000</v>
      </c>
      <c r="E17" s="128">
        <v>0</v>
      </c>
      <c r="F17" s="128">
        <v>0</v>
      </c>
      <c r="G17" s="128">
        <v>0</v>
      </c>
      <c r="H17" s="102">
        <f aca="true" t="shared" si="0" ref="H17:J21">B17+E17</f>
        <v>330</v>
      </c>
      <c r="I17" s="102">
        <f t="shared" si="0"/>
        <v>860</v>
      </c>
      <c r="J17" s="102">
        <f t="shared" si="0"/>
        <v>68000</v>
      </c>
    </row>
    <row r="18" spans="1:10" ht="16.5" hidden="1">
      <c r="A18" s="129" t="s">
        <v>207</v>
      </c>
      <c r="B18" s="128">
        <v>245</v>
      </c>
      <c r="C18" s="128">
        <v>580</v>
      </c>
      <c r="D18" s="128">
        <v>40000</v>
      </c>
      <c r="E18" s="128"/>
      <c r="F18" s="128"/>
      <c r="G18" s="128"/>
      <c r="H18" s="102">
        <f t="shared" si="0"/>
        <v>245</v>
      </c>
      <c r="I18" s="102">
        <f t="shared" si="0"/>
        <v>580</v>
      </c>
      <c r="J18" s="102">
        <f t="shared" si="0"/>
        <v>40000</v>
      </c>
    </row>
    <row r="19" spans="1:10" ht="16.5" hidden="1">
      <c r="A19" s="129" t="s">
        <v>208</v>
      </c>
      <c r="B19" s="128">
        <v>125</v>
      </c>
      <c r="C19" s="128">
        <v>285</v>
      </c>
      <c r="D19" s="128">
        <v>20000</v>
      </c>
      <c r="E19" s="128"/>
      <c r="F19" s="128">
        <v>65.2</v>
      </c>
      <c r="G19" s="128"/>
      <c r="H19" s="102">
        <f t="shared" si="0"/>
        <v>125</v>
      </c>
      <c r="I19" s="102">
        <f t="shared" si="0"/>
        <v>350.2</v>
      </c>
      <c r="J19" s="102">
        <f t="shared" si="0"/>
        <v>20000</v>
      </c>
    </row>
    <row r="20" spans="1:10" ht="39" customHeight="1">
      <c r="A20" s="127" t="s">
        <v>209</v>
      </c>
      <c r="B20" s="102">
        <f aca="true" t="shared" si="1" ref="B20:G20">B17</f>
        <v>330</v>
      </c>
      <c r="C20" s="102">
        <f t="shared" si="1"/>
        <v>860</v>
      </c>
      <c r="D20" s="102">
        <f t="shared" si="1"/>
        <v>68000</v>
      </c>
      <c r="E20" s="102">
        <f t="shared" si="1"/>
        <v>0</v>
      </c>
      <c r="F20" s="102">
        <f t="shared" si="1"/>
        <v>0</v>
      </c>
      <c r="G20" s="102">
        <f t="shared" si="1"/>
        <v>0</v>
      </c>
      <c r="H20" s="102">
        <f t="shared" si="0"/>
        <v>330</v>
      </c>
      <c r="I20" s="102">
        <f t="shared" si="0"/>
        <v>860</v>
      </c>
      <c r="J20" s="102">
        <f t="shared" si="0"/>
        <v>68000</v>
      </c>
    </row>
    <row r="21" spans="1:10" ht="36.75" customHeight="1">
      <c r="A21" s="130" t="s">
        <v>210</v>
      </c>
      <c r="B21" s="102">
        <v>95</v>
      </c>
      <c r="C21" s="102">
        <v>328</v>
      </c>
      <c r="D21" s="102">
        <v>7352</v>
      </c>
      <c r="E21" s="102">
        <v>0.81</v>
      </c>
      <c r="F21" s="102">
        <v>30</v>
      </c>
      <c r="G21" s="102">
        <v>975.6</v>
      </c>
      <c r="H21" s="102">
        <f t="shared" si="0"/>
        <v>95.81</v>
      </c>
      <c r="I21" s="102">
        <f t="shared" si="0"/>
        <v>358</v>
      </c>
      <c r="J21" s="102">
        <f t="shared" si="0"/>
        <v>8327.6</v>
      </c>
    </row>
    <row r="22" spans="1:10" ht="16.5">
      <c r="A22" s="131" t="s">
        <v>211</v>
      </c>
      <c r="B22" s="162">
        <f aca="true" t="shared" si="2" ref="B22:J22">B21</f>
        <v>95</v>
      </c>
      <c r="C22" s="162">
        <f t="shared" si="2"/>
        <v>328</v>
      </c>
      <c r="D22" s="162">
        <f t="shared" si="2"/>
        <v>7352</v>
      </c>
      <c r="E22" s="162">
        <f t="shared" si="2"/>
        <v>0.81</v>
      </c>
      <c r="F22" s="162">
        <f t="shared" si="2"/>
        <v>30</v>
      </c>
      <c r="G22" s="162">
        <f t="shared" si="2"/>
        <v>975.6</v>
      </c>
      <c r="H22" s="162">
        <f t="shared" si="2"/>
        <v>95.81</v>
      </c>
      <c r="I22" s="162">
        <f t="shared" si="2"/>
        <v>358</v>
      </c>
      <c r="J22" s="162">
        <f t="shared" si="2"/>
        <v>8327.6</v>
      </c>
    </row>
    <row r="23" spans="1:10" ht="16.5">
      <c r="A23" s="132" t="s">
        <v>212</v>
      </c>
      <c r="B23" s="162"/>
      <c r="C23" s="162"/>
      <c r="D23" s="162"/>
      <c r="E23" s="162"/>
      <c r="F23" s="162"/>
      <c r="G23" s="162"/>
      <c r="H23" s="162"/>
      <c r="I23" s="162"/>
      <c r="J23" s="162"/>
    </row>
    <row r="24" spans="1:10" ht="18.75" customHeight="1">
      <c r="A24" s="133" t="s">
        <v>213</v>
      </c>
      <c r="B24" s="162"/>
      <c r="C24" s="162"/>
      <c r="D24" s="162"/>
      <c r="E24" s="162"/>
      <c r="F24" s="162"/>
      <c r="G24" s="162"/>
      <c r="H24" s="162"/>
      <c r="I24" s="162"/>
      <c r="J24" s="162"/>
    </row>
    <row r="25" spans="1:10" ht="32.25" customHeight="1" hidden="1">
      <c r="A25" s="127" t="s">
        <v>214</v>
      </c>
      <c r="B25" s="128"/>
      <c r="C25" s="128"/>
      <c r="D25" s="128"/>
      <c r="E25" s="128"/>
      <c r="F25" s="128"/>
      <c r="G25" s="128"/>
      <c r="H25" s="128"/>
      <c r="I25" s="128"/>
      <c r="J25" s="128"/>
    </row>
    <row r="26" spans="1:10" ht="36" customHeight="1" hidden="1">
      <c r="A26" s="127" t="s">
        <v>215</v>
      </c>
      <c r="B26" s="102"/>
      <c r="C26" s="102"/>
      <c r="D26" s="102"/>
      <c r="E26" s="102"/>
      <c r="F26" s="102"/>
      <c r="G26" s="102"/>
      <c r="H26" s="102"/>
      <c r="I26" s="102"/>
      <c r="J26" s="102"/>
    </row>
    <row r="27" spans="1:10" ht="51.75" customHeight="1">
      <c r="A27" s="134" t="s">
        <v>216</v>
      </c>
      <c r="B27" s="102">
        <v>19.5</v>
      </c>
      <c r="C27" s="102">
        <v>538</v>
      </c>
      <c r="D27" s="102">
        <v>126000</v>
      </c>
      <c r="E27" s="102">
        <v>1</v>
      </c>
      <c r="F27" s="128">
        <v>150</v>
      </c>
      <c r="G27" s="128">
        <v>1500</v>
      </c>
      <c r="H27" s="128">
        <f>B27+E27</f>
        <v>20.5</v>
      </c>
      <c r="I27" s="128">
        <f>C27+F27</f>
        <v>688</v>
      </c>
      <c r="J27" s="102">
        <f>D27+G27</f>
        <v>127500</v>
      </c>
    </row>
    <row r="28" spans="1:10" ht="42" customHeight="1">
      <c r="A28" s="127" t="s">
        <v>217</v>
      </c>
      <c r="B28" s="102">
        <f aca="true" t="shared" si="3" ref="B28:J28">B27</f>
        <v>19.5</v>
      </c>
      <c r="C28" s="102">
        <f t="shared" si="3"/>
        <v>538</v>
      </c>
      <c r="D28" s="102">
        <f t="shared" si="3"/>
        <v>126000</v>
      </c>
      <c r="E28" s="102">
        <f t="shared" si="3"/>
        <v>1</v>
      </c>
      <c r="F28" s="128">
        <f t="shared" si="3"/>
        <v>150</v>
      </c>
      <c r="G28" s="128">
        <f t="shared" si="3"/>
        <v>1500</v>
      </c>
      <c r="H28" s="128">
        <f t="shared" si="3"/>
        <v>20.5</v>
      </c>
      <c r="I28" s="128">
        <f t="shared" si="3"/>
        <v>688</v>
      </c>
      <c r="J28" s="102">
        <f t="shared" si="3"/>
        <v>127500</v>
      </c>
    </row>
    <row r="29" spans="1:10" ht="21.75" customHeight="1">
      <c r="A29" s="122" t="s">
        <v>218</v>
      </c>
      <c r="B29" s="102">
        <f aca="true" t="shared" si="4" ref="B29:J29">B28+B26+B22+B20</f>
        <v>444.5</v>
      </c>
      <c r="C29" s="102">
        <f t="shared" si="4"/>
        <v>1726</v>
      </c>
      <c r="D29" s="102">
        <f t="shared" si="4"/>
        <v>201352</v>
      </c>
      <c r="E29" s="102">
        <f t="shared" si="4"/>
        <v>1.81</v>
      </c>
      <c r="F29" s="128">
        <f t="shared" si="4"/>
        <v>180</v>
      </c>
      <c r="G29" s="128">
        <f t="shared" si="4"/>
        <v>2475.6</v>
      </c>
      <c r="H29" s="128">
        <f t="shared" si="4"/>
        <v>446.31</v>
      </c>
      <c r="I29" s="128">
        <f t="shared" si="4"/>
        <v>1906</v>
      </c>
      <c r="J29" s="102">
        <f t="shared" si="4"/>
        <v>203827.6</v>
      </c>
    </row>
    <row r="30" spans="2:4" ht="16.5">
      <c r="B30" s="51"/>
      <c r="C30" s="51"/>
      <c r="D30" s="51"/>
    </row>
  </sheetData>
  <sheetProtection/>
  <mergeCells count="17">
    <mergeCell ref="G1:J1"/>
    <mergeCell ref="G2:J2"/>
    <mergeCell ref="G3:J3"/>
    <mergeCell ref="A9:J9"/>
    <mergeCell ref="A10:J10"/>
    <mergeCell ref="B12:D12"/>
    <mergeCell ref="E12:G12"/>
    <mergeCell ref="H12:J12"/>
    <mergeCell ref="B22:B24"/>
    <mergeCell ref="C22:C24"/>
    <mergeCell ref="D22:D24"/>
    <mergeCell ref="E22:E24"/>
    <mergeCell ref="J22:J24"/>
    <mergeCell ref="F22:F24"/>
    <mergeCell ref="G22:G24"/>
    <mergeCell ref="H22:H24"/>
    <mergeCell ref="I22:I24"/>
  </mergeCells>
  <printOptions/>
  <pageMargins left="0.7874015748031497" right="0.7874015748031497" top="1.1811023622047245" bottom="0.3937007874015748" header="0.5118110236220472" footer="0.5118110236220472"/>
  <pageSetup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J25"/>
  <sheetViews>
    <sheetView zoomScalePageLayoutView="0" workbookViewId="0" topLeftCell="A1">
      <selection activeCell="C11" sqref="C11"/>
    </sheetView>
  </sheetViews>
  <sheetFormatPr defaultColWidth="9.00390625" defaultRowHeight="12.75"/>
  <cols>
    <col min="1" max="1" width="11.25390625" style="17" customWidth="1"/>
    <col min="2" max="2" width="64.875" style="17" customWidth="1"/>
    <col min="3" max="3" width="22.875" style="17" customWidth="1"/>
    <col min="4" max="4" width="23.125" style="17" customWidth="1"/>
    <col min="5" max="5" width="18.625" style="17" customWidth="1"/>
    <col min="6" max="6" width="19.625" style="17" customWidth="1"/>
    <col min="7" max="7" width="21.125" style="17" customWidth="1"/>
    <col min="8" max="16384" width="9.125" style="17" customWidth="1"/>
  </cols>
  <sheetData>
    <row r="1" spans="5:10" ht="17.25" customHeight="1">
      <c r="E1" s="44" t="s">
        <v>222</v>
      </c>
      <c r="G1" s="44"/>
      <c r="H1" s="45"/>
      <c r="I1" s="45"/>
      <c r="J1" s="45"/>
    </row>
    <row r="2" spans="5:10" ht="17.25" customHeight="1">
      <c r="E2" s="172" t="s">
        <v>72</v>
      </c>
      <c r="F2" s="172"/>
      <c r="H2" s="46"/>
      <c r="I2" s="46"/>
      <c r="J2" s="46"/>
    </row>
    <row r="3" spans="5:10" ht="17.25" customHeight="1">
      <c r="E3" s="44" t="s">
        <v>0</v>
      </c>
      <c r="F3" s="44"/>
      <c r="H3" s="45"/>
      <c r="I3" s="45"/>
      <c r="J3" s="45"/>
    </row>
    <row r="4" spans="5:9" ht="17.25" customHeight="1">
      <c r="E4" s="45" t="s">
        <v>236</v>
      </c>
      <c r="F4" s="45"/>
      <c r="G4" s="45"/>
      <c r="H4" s="45"/>
      <c r="I4" s="45"/>
    </row>
    <row r="5" spans="1:9" ht="21.75" customHeight="1">
      <c r="A5" s="176" t="s">
        <v>86</v>
      </c>
      <c r="B5" s="176"/>
      <c r="C5" s="176"/>
      <c r="D5" s="176"/>
      <c r="E5" s="176"/>
      <c r="F5" s="176"/>
      <c r="G5" s="45"/>
      <c r="H5" s="45"/>
      <c r="I5" s="45"/>
    </row>
    <row r="6" spans="1:7" ht="25.5" customHeight="1">
      <c r="A6" s="171" t="s">
        <v>85</v>
      </c>
      <c r="B6" s="171"/>
      <c r="C6" s="171"/>
      <c r="D6" s="171"/>
      <c r="E6" s="171"/>
      <c r="F6" s="171"/>
      <c r="G6" s="50"/>
    </row>
    <row r="7" ht="16.5">
      <c r="F7" s="47" t="s">
        <v>75</v>
      </c>
    </row>
    <row r="8" spans="1:6" ht="16.5" customHeight="1">
      <c r="A8" s="148" t="s">
        <v>68</v>
      </c>
      <c r="B8" s="148" t="s">
        <v>87</v>
      </c>
      <c r="C8" s="148" t="s">
        <v>70</v>
      </c>
      <c r="D8" s="148" t="s">
        <v>3</v>
      </c>
      <c r="E8" s="148" t="s">
        <v>4</v>
      </c>
      <c r="F8" s="148"/>
    </row>
    <row r="9" spans="1:6" ht="33">
      <c r="A9" s="148"/>
      <c r="B9" s="148"/>
      <c r="C9" s="148"/>
      <c r="D9" s="148"/>
      <c r="E9" s="36" t="s">
        <v>70</v>
      </c>
      <c r="F9" s="36" t="s">
        <v>71</v>
      </c>
    </row>
    <row r="10" spans="1:6" ht="30" customHeight="1">
      <c r="A10" s="39">
        <v>200000</v>
      </c>
      <c r="B10" s="40" t="s">
        <v>76</v>
      </c>
      <c r="C10" s="41">
        <f>D10+E10</f>
        <v>362802.01</v>
      </c>
      <c r="D10" s="41">
        <f>D11</f>
        <v>362802.01</v>
      </c>
      <c r="E10" s="41">
        <f>E11</f>
        <v>0</v>
      </c>
      <c r="F10" s="41">
        <f>F11</f>
        <v>0</v>
      </c>
    </row>
    <row r="11" spans="1:6" ht="38.25" customHeight="1">
      <c r="A11" s="39">
        <v>208000</v>
      </c>
      <c r="B11" s="40" t="s">
        <v>77</v>
      </c>
      <c r="C11" s="41">
        <f>C12-C13+C14</f>
        <v>362802.01</v>
      </c>
      <c r="D11" s="41">
        <f>D12-D13+D14</f>
        <v>362802.01</v>
      </c>
      <c r="E11" s="41">
        <f>E12-E13+E14</f>
        <v>0</v>
      </c>
      <c r="F11" s="41">
        <f>F12-F13+F14</f>
        <v>0</v>
      </c>
    </row>
    <row r="12" spans="1:6" ht="19.5" customHeight="1">
      <c r="A12" s="39">
        <v>208100</v>
      </c>
      <c r="B12" s="40" t="s">
        <v>78</v>
      </c>
      <c r="C12" s="41">
        <f>D12+E12</f>
        <v>1420757.41</v>
      </c>
      <c r="D12" s="41">
        <v>1420757.41</v>
      </c>
      <c r="E12" s="41">
        <v>0</v>
      </c>
      <c r="F12" s="41">
        <v>0</v>
      </c>
    </row>
    <row r="13" spans="1:6" ht="19.5" customHeight="1">
      <c r="A13" s="39">
        <v>208200</v>
      </c>
      <c r="B13" s="40" t="s">
        <v>79</v>
      </c>
      <c r="C13" s="41">
        <f>D13+E13</f>
        <v>1057955.4</v>
      </c>
      <c r="D13" s="41">
        <v>1057955.4</v>
      </c>
      <c r="E13" s="41">
        <v>0</v>
      </c>
      <c r="F13" s="41">
        <v>0</v>
      </c>
    </row>
    <row r="14" spans="1:6" ht="51" customHeight="1">
      <c r="A14" s="39">
        <v>208400</v>
      </c>
      <c r="B14" s="40" t="s">
        <v>80</v>
      </c>
      <c r="C14" s="41">
        <f>D14+E14</f>
        <v>0</v>
      </c>
      <c r="D14" s="41"/>
      <c r="E14" s="41"/>
      <c r="F14" s="41"/>
    </row>
    <row r="15" spans="1:6" ht="27.75" customHeight="1">
      <c r="A15" s="173" t="s">
        <v>81</v>
      </c>
      <c r="B15" s="174"/>
      <c r="C15" s="41">
        <f>D15+E15</f>
        <v>362802.01</v>
      </c>
      <c r="D15" s="41">
        <f>D10</f>
        <v>362802.01</v>
      </c>
      <c r="E15" s="41">
        <f>E10</f>
        <v>0</v>
      </c>
      <c r="F15" s="41">
        <f>F10</f>
        <v>0</v>
      </c>
    </row>
    <row r="16" spans="1:6" ht="21" customHeight="1">
      <c r="A16" s="39">
        <v>600000</v>
      </c>
      <c r="B16" s="40" t="s">
        <v>82</v>
      </c>
      <c r="C16" s="41">
        <f>D16+E16</f>
        <v>362802.01</v>
      </c>
      <c r="D16" s="41">
        <f>D17</f>
        <v>362802.01</v>
      </c>
      <c r="E16" s="41">
        <f>E17</f>
        <v>0</v>
      </c>
      <c r="F16" s="41">
        <f>F17</f>
        <v>0</v>
      </c>
    </row>
    <row r="17" spans="1:6" ht="19.5" customHeight="1">
      <c r="A17" s="39">
        <v>602000</v>
      </c>
      <c r="B17" s="40" t="s">
        <v>83</v>
      </c>
      <c r="C17" s="41">
        <f>C18-C19+C20</f>
        <v>362802.01</v>
      </c>
      <c r="D17" s="41">
        <f>D18-D19+D20</f>
        <v>362802.01</v>
      </c>
      <c r="E17" s="41">
        <f>E18-E19+E20</f>
        <v>0</v>
      </c>
      <c r="F17" s="41">
        <f>F18-F19+F20</f>
        <v>0</v>
      </c>
    </row>
    <row r="18" spans="1:6" ht="19.5" customHeight="1">
      <c r="A18" s="39">
        <v>602100</v>
      </c>
      <c r="B18" s="40" t="s">
        <v>78</v>
      </c>
      <c r="C18" s="41">
        <f>D18+E18</f>
        <v>1420757.41</v>
      </c>
      <c r="D18" s="41">
        <v>1420757.41</v>
      </c>
      <c r="E18" s="41">
        <v>0</v>
      </c>
      <c r="F18" s="41">
        <v>0</v>
      </c>
    </row>
    <row r="19" spans="1:6" ht="19.5" customHeight="1">
      <c r="A19" s="39">
        <v>602200</v>
      </c>
      <c r="B19" s="40" t="s">
        <v>79</v>
      </c>
      <c r="C19" s="41">
        <f>D19+E19</f>
        <v>1057955.4</v>
      </c>
      <c r="D19" s="41">
        <v>1057955.4</v>
      </c>
      <c r="E19" s="41">
        <v>0</v>
      </c>
      <c r="F19" s="41">
        <v>0</v>
      </c>
    </row>
    <row r="20" spans="1:6" ht="49.5" customHeight="1">
      <c r="A20" s="39">
        <v>602400</v>
      </c>
      <c r="B20" s="40" t="s">
        <v>80</v>
      </c>
      <c r="C20" s="41">
        <f>D20+E20</f>
        <v>0</v>
      </c>
      <c r="D20" s="41"/>
      <c r="E20" s="41"/>
      <c r="F20" s="41"/>
    </row>
    <row r="21" spans="1:6" ht="28.5" customHeight="1">
      <c r="A21" s="173" t="s">
        <v>84</v>
      </c>
      <c r="B21" s="174"/>
      <c r="C21" s="41">
        <f>D21+E21</f>
        <v>362802.01</v>
      </c>
      <c r="D21" s="41">
        <f>D16</f>
        <v>362802.01</v>
      </c>
      <c r="E21" s="41">
        <f>E16</f>
        <v>0</v>
      </c>
      <c r="F21" s="41">
        <f>F16</f>
        <v>0</v>
      </c>
    </row>
    <row r="24" spans="1:8" ht="18.75" customHeight="1">
      <c r="A24" s="49"/>
      <c r="B24" s="42"/>
      <c r="C24" s="42"/>
      <c r="D24" s="43"/>
      <c r="E24" s="42"/>
      <c r="F24" s="42"/>
      <c r="G24" s="42"/>
      <c r="H24" s="49"/>
    </row>
    <row r="25" spans="2:7" ht="18.75" customHeight="1">
      <c r="B25" s="175"/>
      <c r="C25" s="175"/>
      <c r="D25" s="175"/>
      <c r="E25" s="175"/>
      <c r="F25" s="175"/>
      <c r="G25" s="175"/>
    </row>
  </sheetData>
  <sheetProtection/>
  <mergeCells count="11">
    <mergeCell ref="B25:G25"/>
    <mergeCell ref="A5:F5"/>
    <mergeCell ref="A8:A9"/>
    <mergeCell ref="B8:B9"/>
    <mergeCell ref="D8:D9"/>
    <mergeCell ref="E8:F8"/>
    <mergeCell ref="C8:C9"/>
    <mergeCell ref="A6:F6"/>
    <mergeCell ref="E2:F2"/>
    <mergeCell ref="A15:B15"/>
    <mergeCell ref="A21:B21"/>
  </mergeCells>
  <printOptions/>
  <pageMargins left="0.7480314960629921" right="0.7480314960629921"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Демонстрационная версия</cp:lastModifiedBy>
  <cp:lastPrinted>2015-02-02T09:21:37Z</cp:lastPrinted>
  <dcterms:created xsi:type="dcterms:W3CDTF">2014-12-27T12:45:40Z</dcterms:created>
  <dcterms:modified xsi:type="dcterms:W3CDTF">2015-02-06T07:25:31Z</dcterms:modified>
  <cp:category/>
  <cp:version/>
  <cp:contentType/>
  <cp:contentStatus/>
</cp:coreProperties>
</file>